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06" windowWidth="16545" windowHeight="12705" activeTab="0"/>
  </bookViews>
  <sheets>
    <sheet name="FY2016 Projections" sheetId="1" r:id="rId1"/>
    <sheet name="RS Scenarios Worksheet" sheetId="2" r:id="rId2"/>
  </sheets>
  <definedNames>
    <definedName name="_xlnm.Print_Area" localSheetId="0">'FY2016 Projections'!$A$1:$T$514</definedName>
    <definedName name="_xlnm.Print_Titles" localSheetId="0">'FY2016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State of Maine</author>
  </authors>
  <commentList>
    <comment ref="B213" authorId="0">
      <text>
        <r>
          <rPr>
            <b/>
            <sz val="8"/>
            <rFont val="Tahoma"/>
            <family val="2"/>
          </rPr>
          <t>State of Maine:</t>
        </r>
        <r>
          <rPr>
            <sz val="8"/>
            <rFont val="Tahoma"/>
            <family val="2"/>
          </rPr>
          <t xml:space="preserve">
This is Penobscot Nation in the Revenue Sharing Database
</t>
        </r>
      </text>
    </comment>
  </commentList>
</comments>
</file>

<file path=xl/comments2.xml><?xml version="1.0" encoding="utf-8"?>
<comments xmlns="http://schemas.openxmlformats.org/spreadsheetml/2006/main">
  <authors>
    <author>State of Maine</author>
  </authors>
  <commentList>
    <comment ref="B230" authorId="0">
      <text>
        <r>
          <rPr>
            <b/>
            <sz val="8"/>
            <rFont val="Tahoma"/>
            <family val="2"/>
          </rPr>
          <t>State of Maine:</t>
        </r>
        <r>
          <rPr>
            <sz val="8"/>
            <rFont val="Tahoma"/>
            <family val="2"/>
          </rPr>
          <t xml:space="preserve">
This is Penobscot Nation in the Revenue Sharing Database
</t>
        </r>
      </text>
    </comment>
  </commentList>
</comments>
</file>

<file path=xl/sharedStrings.xml><?xml version="1.0" encoding="utf-8"?>
<sst xmlns="http://schemas.openxmlformats.org/spreadsheetml/2006/main" count="2055" uniqueCount="548">
  <si>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</si>
  <si>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</si>
  <si>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</si>
  <si>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</si>
  <si>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</si>
  <si>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</si>
  <si>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</si>
  <si>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</si>
  <si>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</si>
  <si>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</si>
  <si>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</si>
  <si>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</si>
  <si>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</si>
  <si>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</si>
  <si>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</si>
  <si>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</si>
  <si>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</si>
  <si>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</si>
  <si>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</si>
  <si>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</si>
  <si>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</si>
  <si>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</si>
  <si>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</si>
  <si>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</si>
  <si>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</si>
  <si>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</si>
  <si>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</si>
  <si>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</si>
  <si>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</si>
  <si>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</si>
  <si>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</si>
  <si>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</si>
  <si>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</si>
  <si>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</si>
  <si>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</si>
  <si>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</si>
  <si>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</si>
  <si>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</si>
  <si>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</si>
  <si>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</si>
  <si>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</si>
  <si>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</si>
  <si>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</si>
  <si>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</si>
  <si>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</si>
  <si>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</si>
  <si>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</si>
  <si>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</si>
  <si>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</si>
  <si>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</si>
  <si>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</si>
  <si>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</si>
  <si>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</si>
  <si>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</si>
  <si>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</si>
  <si>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</si>
  <si>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</si>
  <si>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</si>
  <si>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</si>
  <si>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</si>
  <si>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</si>
  <si>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</si>
  <si>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</si>
  <si>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</si>
  <si>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</si>
  <si>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</si>
  <si>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</si>
  <si>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</si>
  <si>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</si>
  <si>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</si>
  <si>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</si>
  <si>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</si>
  <si>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</si>
  <si>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</si>
  <si>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</si>
  <si>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</si>
  <si>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</si>
  <si>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</si>
  <si>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</si>
  <si>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</si>
  <si>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</si>
  <si>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</si>
  <si>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</si>
  <si>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</si>
  <si>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</si>
  <si>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</si>
  <si>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</si>
  <si>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</si>
  <si>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</si>
  <si>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</si>
  <si>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</si>
  <si>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</si>
  <si>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</si>
  <si>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</si>
  <si>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</si>
  <si>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</si>
  <si>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</si>
  <si>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</si>
  <si>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</si>
  <si>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</si>
  <si>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</si>
  <si>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</si>
  <si>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</si>
  <si>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</si>
  <si>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</si>
  <si>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</si>
  <si>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</si>
  <si>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</si>
  <si>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</si>
  <si>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</si>
  <si>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</si>
  <si>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</si>
  <si>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</si>
  <si>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</si>
  <si>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</si>
  <si>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</si>
  <si>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</si>
  <si>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</si>
  <si>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</si>
  <si>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</si>
  <si>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</si>
  <si>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</si>
  <si>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</si>
  <si>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</si>
  <si>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</si>
  <si>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</si>
  <si>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</si>
  <si>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</si>
  <si>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</si>
  <si>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</si>
  <si>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</si>
  <si>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</si>
  <si>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</si>
  <si>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</si>
  <si>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</si>
  <si>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</si>
  <si>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</si>
  <si>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</si>
  <si>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</si>
  <si>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</si>
  <si>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</si>
  <si>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</si>
  <si>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</si>
  <si>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</si>
  <si>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</si>
  <si>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</si>
  <si>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</si>
  <si>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</si>
  <si>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</si>
  <si>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</si>
  <si>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</si>
  <si>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</si>
  <si>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</si>
  <si>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</si>
  <si>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</si>
  <si>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</si>
  <si>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</si>
  <si>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</si>
  <si>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</si>
  <si>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</si>
  <si>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</si>
  <si>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</si>
  <si>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</si>
  <si>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</si>
  <si>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</si>
  <si>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</si>
  <si>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</si>
  <si>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</si>
  <si>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</si>
  <si>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</si>
  <si>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</si>
  <si>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</si>
  <si>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</si>
  <si>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</si>
  <si>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</si>
  <si>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</si>
  <si>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</si>
  <si>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</si>
  <si>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</si>
  <si>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</si>
  <si>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</si>
  <si>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</si>
  <si>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</si>
  <si>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</si>
  <si>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</si>
  <si>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</si>
  <si>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</si>
  <si>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</si>
  <si>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</si>
  <si>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</si>
  <si>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</si>
  <si>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</si>
  <si>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</si>
  <si>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</si>
  <si>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</si>
  <si>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</si>
  <si>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</si>
  <si>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</si>
  <si>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</si>
  <si>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</si>
  <si>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</si>
  <si>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</si>
  <si>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</si>
  <si>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</si>
  <si>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</si>
  <si>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</si>
  <si>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</si>
  <si>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</si>
  <si>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</si>
  <si>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</si>
  <si>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</si>
  <si>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</si>
  <si>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</si>
  <si>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</si>
  <si>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</si>
  <si>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</si>
  <si>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</si>
  <si>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</si>
  <si>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</si>
  <si>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</si>
  <si>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</si>
  <si>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</si>
  <si>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</si>
  <si>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</si>
  <si>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</si>
  <si>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</si>
  <si>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</si>
  <si>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</si>
  <si>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</si>
  <si>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</si>
  <si>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</si>
  <si>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</si>
  <si>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</si>
  <si>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</si>
  <si>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</si>
  <si>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</si>
  <si>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</si>
  <si>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</si>
  <si>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</si>
  <si>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</si>
  <si>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</si>
  <si>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</si>
  <si>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</si>
  <si>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</si>
  <si>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</si>
  <si>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</si>
  <si>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</si>
  <si>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</si>
  <si>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</si>
  <si>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</si>
  <si>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</si>
  <si>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</si>
  <si>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</si>
  <si>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</si>
  <si>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</si>
  <si>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</si>
  <si>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</si>
  <si>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</si>
  <si>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</si>
  <si>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</si>
  <si>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</si>
  <si>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</si>
  <si>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</si>
  <si>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</si>
  <si>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</si>
  <si>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</si>
  <si>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</si>
  <si>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</si>
  <si>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</si>
  <si>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</si>
  <si>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</si>
  <si>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</si>
  <si>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</si>
  <si>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</si>
  <si>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</si>
  <si>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</si>
  <si>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</si>
  <si>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</si>
  <si>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</si>
  <si>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</si>
  <si>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</si>
  <si>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</si>
  <si>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</si>
  <si>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</si>
  <si>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</si>
  <si>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</si>
  <si>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</si>
  <si>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</si>
  <si>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</si>
  <si>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</si>
  <si>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</si>
  <si>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</si>
  <si>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</si>
  <si>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</si>
  <si>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</si>
  <si>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</si>
  <si>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</si>
  <si>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</si>
  <si>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</si>
  <si>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</si>
  <si>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</si>
  <si>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</si>
  <si>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</si>
  <si>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</si>
  <si>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</si>
  <si>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</si>
  <si>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</si>
  <si>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</si>
  <si>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</si>
  <si>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</si>
  <si>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</si>
  <si>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</si>
  <si>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</si>
  <si>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</si>
  <si>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</si>
  <si>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</si>
  <si>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</si>
  <si>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</si>
  <si>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</si>
  <si>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</si>
  <si>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</si>
  <si>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</si>
  <si>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</si>
  <si>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</si>
  <si>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</si>
  <si>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</si>
  <si>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</si>
  <si>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</si>
  <si>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</si>
  <si>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</si>
  <si>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</si>
  <si>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</si>
  <si>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</si>
  <si>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</si>
  <si>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</si>
  <si>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</si>
  <si>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</si>
  <si>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</si>
  <si>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</si>
  <si>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</si>
  <si>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</si>
  <si>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</si>
  <si>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</si>
  <si>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</si>
  <si>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</si>
  <si>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</si>
  <si>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</si>
  <si>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</si>
  <si>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</si>
  <si>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</si>
  <si>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</si>
  <si>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</si>
  <si>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</si>
  <si>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</si>
  <si>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</si>
  <si>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</si>
  <si>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</si>
  <si>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</si>
  <si>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</si>
  <si>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</si>
  <si>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</si>
  <si>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</si>
  <si>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</si>
  <si>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</si>
  <si>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</si>
  <si>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</si>
  <si>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</si>
  <si>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</si>
  <si>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</si>
  <si>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</si>
  <si>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</si>
  <si>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</si>
  <si>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</si>
  <si>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</si>
  <si>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</si>
  <si>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</si>
  <si>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</si>
  <si>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</si>
  <si>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</si>
  <si>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</si>
  <si>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</si>
  <si>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</si>
  <si>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</si>
  <si>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</si>
  <si>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</si>
  <si>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</si>
  <si>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</si>
  <si>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</si>
  <si>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</si>
  <si>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</si>
  <si>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</si>
  <si>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</si>
  <si>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</si>
  <si>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</si>
  <si>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</si>
  <si>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</si>
  <si>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</si>
  <si>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</si>
  <si>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</si>
  <si>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</si>
  <si>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</si>
  <si>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</si>
  <si>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</si>
  <si>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</si>
  <si>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</si>
  <si>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</si>
  <si>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</si>
  <si>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</si>
  <si>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</si>
  <si>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</si>
  <si>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</si>
  <si>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</si>
  <si>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</si>
  <si>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</si>
  <si>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</si>
  <si>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</si>
  <si>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</si>
  <si>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</si>
  <si>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</si>
  <si>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</si>
  <si>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</si>
  <si>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</si>
  <si>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</si>
  <si>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</si>
  <si>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</si>
  <si>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</si>
  <si>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</si>
  <si>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</si>
  <si>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</si>
  <si>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</si>
  <si>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</si>
  <si>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</si>
  <si>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</si>
  <si>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</si>
  <si>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</si>
  <si>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</si>
  <si>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</si>
  <si>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</si>
  <si>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</si>
  <si>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</si>
  <si>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</si>
  <si>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</si>
  <si>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</si>
  <si>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</si>
  <si>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</si>
  <si>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</si>
  <si>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</si>
  <si>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</si>
  <si>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</si>
  <si>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</si>
  <si>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</si>
  <si>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</si>
  <si>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</si>
  <si>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</si>
  <si>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</si>
  <si>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</si>
  <si>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</si>
  <si>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</si>
  <si>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</si>
  <si>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</si>
  <si>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</si>
  <si>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</si>
  <si>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</si>
  <si>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</si>
  <si>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</si>
  <si>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</si>
  <si>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</si>
  <si>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</si>
  <si>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</si>
  <si>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</si>
  <si>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</si>
  <si>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</si>
  <si>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</si>
  <si>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</si>
  <si>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</si>
  <si>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</si>
  <si>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</si>
  <si>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</si>
  <si>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</si>
  <si>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 xml:space="preserve">Total Tax Transfers to Revenue Sharing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</si>
  <si>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</si>
  <si>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</si>
  <si>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</si>
  <si>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</si>
  <si>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</si>
  <si>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</si>
  <si>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</si>
  <si>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</si>
  <si>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</si>
  <si>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</si>
  <si>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</si>
  <si>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</si>
  <si>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</si>
  <si>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</si>
  <si>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</si>
  <si>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</si>
  <si>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</si>
  <si>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</si>
  <si>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</si>
  <si>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</si>
  <si>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</si>
  <si>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</si>
  <si>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</si>
  <si>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</si>
  <si>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</si>
  <si>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</si>
  <si>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</si>
  <si>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</si>
  <si>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</si>
  <si>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</si>
  <si>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</si>
  <si>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</si>
  <si>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</si>
  <si>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</si>
  <si>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</si>
  <si>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</si>
  <si>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</si>
  <si>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</si>
  <si>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>Fixed Transfer to General Fund</t>
  </si>
  <si>
    <t>Fixed Transfer to Rev II</t>
  </si>
  <si>
    <t xml:space="preserve">RevII Preliminary Comp  Number </t>
  </si>
  <si>
    <t>Total</t>
  </si>
  <si>
    <t>2010 Census Population</t>
  </si>
  <si>
    <t xml:space="preserve">Includes LD 1762, enacted 2/26/14 by the 126th Legislature </t>
  </si>
  <si>
    <r>
      <t>FY 2016 Projected Municipal Revenue Sharing</t>
    </r>
    <r>
      <rPr>
        <sz val="22"/>
        <color indexed="10"/>
        <rFont val="Calibri"/>
        <family val="2"/>
      </rPr>
      <t xml:space="preserve">* </t>
    </r>
  </si>
  <si>
    <t xml:space="preserve">2016  Estimated Transfers of Municipal Revenue Sharing </t>
  </si>
  <si>
    <t>MORO PLT</t>
  </si>
  <si>
    <t>NEW CANADA</t>
  </si>
  <si>
    <t>BARING PLT</t>
  </si>
  <si>
    <t xml:space="preserve">DANFORTH </t>
  </si>
  <si>
    <t>2015 State Valuation</t>
  </si>
  <si>
    <t>INDIAN TWNSHP</t>
  </si>
  <si>
    <t>Current Law</t>
  </si>
  <si>
    <t>*Based upon December 2014 revenue forecasts</t>
  </si>
  <si>
    <t xml:space="preserve">2013
Tax Assesment </t>
  </si>
  <si>
    <t>Rev I Projected 
FY16 Distribution</t>
  </si>
  <si>
    <t>Rev II Projected FY16 Distribution</t>
  </si>
  <si>
    <t>Total Projected 
FY16 Distribution</t>
  </si>
  <si>
    <t>(7/1/15 - 6/30/16) Published: 3/13/15</t>
  </si>
  <si>
    <t>2016 Estimate with $62.5M Cap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</si>
  <si>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</si>
  <si>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</si>
  <si>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</si>
  <si>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upon  current law as of 3/3/2015</t>
  </si>
  <si>
    <t>LR 1852 62.5M Cap Estimate</t>
  </si>
  <si>
    <r>
      <t>Municipal Revenue Sharing Scenario Worksheet</t>
    </r>
  </si>
  <si>
    <t xml:space="preserve">upon LR 1852 Governor's Budget </t>
  </si>
  <si>
    <t>&lt;--- Adjust the Cap to view different scenarios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</si>
</sst>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22"/>
      <color indexed="10"/>
      <name val="Calibri"/>
      <family val="2"/>
    </font>
    <font>
      <sz val="12"/>
      <color indexed="1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16"/>
      <name val="Calibri"/>
      <family val="2"/>
    </font>
    <font>
      <i/>
      <sz val="10"/>
      <color indexed="16"/>
      <name val="Calibri"/>
      <family val="2"/>
    </font>
    <font>
      <b/>
      <sz val="2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0"/>
      <color indexed="60"/>
      <name val="MS Sans Serif"/>
      <family val="2"/>
    </font>
    <font>
      <sz val="11"/>
      <color indexed="60"/>
      <name val="MS Sans Serif"/>
      <family val="2"/>
    </font>
    <font>
      <sz val="22"/>
      <color indexed="62"/>
      <name val="Calibri"/>
      <family val="2"/>
    </font>
    <font>
      <b/>
      <sz val="14"/>
      <color indexed="10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0"/>
      <color rgb="FFC00000"/>
      <name val="MS Sans Serif"/>
      <family val="2"/>
    </font>
    <font>
      <sz val="11"/>
      <color rgb="FFC00000"/>
      <name val="MS Sans Serif"/>
      <family val="2"/>
    </font>
    <font>
      <sz val="22"/>
      <color theme="4" tint="-0.24997000396251678"/>
      <name val="Calibri"/>
      <family val="2"/>
    </font>
    <font>
      <b/>
      <sz val="14"/>
      <color rgb="FFFF00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68" fontId="14" fillId="0" borderId="0" xfId="0" applyNumberFormat="1" applyFont="1" applyFill="1" applyBorder="1" applyAlignment="1" quotePrefix="1">
      <alignment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43" fontId="14" fillId="0" borderId="0" xfId="42" applyFont="1" applyFill="1" applyBorder="1" applyAlignment="1" quotePrefix="1">
      <alignment/>
    </xf>
    <xf numFmtId="43" fontId="15" fillId="0" borderId="0" xfId="42" applyFont="1" applyFill="1" applyAlignment="1">
      <alignment/>
    </xf>
    <xf numFmtId="168" fontId="15" fillId="0" borderId="0" xfId="0" applyNumberFormat="1" applyFont="1" applyFill="1" applyBorder="1" applyAlignment="1">
      <alignment/>
    </xf>
    <xf numFmtId="43" fontId="14" fillId="0" borderId="0" xfId="0" applyNumberFormat="1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Border="1" applyAlignment="1">
      <alignment/>
    </xf>
    <xf numFmtId="168" fontId="14" fillId="0" borderId="0" xfId="0" applyNumberFormat="1" applyFont="1" applyFill="1" applyAlignment="1">
      <alignment/>
    </xf>
    <xf numFmtId="168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68" fontId="17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14" fillId="0" borderId="0" xfId="0" applyNumberFormat="1" applyFont="1" applyFill="1" applyAlignment="1" quotePrefix="1">
      <alignment/>
    </xf>
    <xf numFmtId="0" fontId="14" fillId="0" borderId="0" xfId="0" applyNumberFormat="1" applyFont="1" applyFill="1" applyAlignment="1" quotePrefix="1">
      <alignment shrinkToFit="1"/>
    </xf>
    <xf numFmtId="43" fontId="14" fillId="0" borderId="0" xfId="42" applyFont="1" applyFill="1" applyAlignment="1" quotePrefix="1">
      <alignment shrinkToFit="1"/>
    </xf>
    <xf numFmtId="168" fontId="14" fillId="0" borderId="0" xfId="42" applyNumberFormat="1" applyFont="1" applyFill="1" applyAlignment="1" quotePrefix="1">
      <alignment/>
    </xf>
    <xf numFmtId="171" fontId="14" fillId="0" borderId="0" xfId="0" applyNumberFormat="1" applyFont="1" applyFill="1" applyAlignment="1" quotePrefix="1">
      <alignment/>
    </xf>
    <xf numFmtId="43" fontId="14" fillId="0" borderId="11" xfId="42" applyFont="1" applyFill="1" applyBorder="1" applyAlignment="1">
      <alignment/>
    </xf>
    <xf numFmtId="43" fontId="14" fillId="0" borderId="12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0" fontId="14" fillId="0" borderId="0" xfId="0" applyNumberFormat="1" applyFont="1" applyFill="1" applyAlignment="1">
      <alignment shrinkToFit="1"/>
    </xf>
    <xf numFmtId="0" fontId="15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44" fontId="15" fillId="0" borderId="13" xfId="44" applyFont="1" applyFill="1" applyBorder="1" applyAlignment="1">
      <alignment/>
    </xf>
    <xf numFmtId="0" fontId="1" fillId="0" borderId="0" xfId="0" applyFont="1" applyFill="1" applyAlignment="1">
      <alignment/>
    </xf>
    <xf numFmtId="43" fontId="14" fillId="0" borderId="0" xfId="42" applyFont="1" applyFill="1" applyBorder="1" applyAlignment="1">
      <alignment/>
    </xf>
    <xf numFmtId="184" fontId="14" fillId="0" borderId="0" xfId="0" applyNumberFormat="1" applyFont="1" applyFill="1" applyBorder="1" applyAlignment="1">
      <alignment/>
    </xf>
    <xf numFmtId="43" fontId="15" fillId="0" borderId="0" xfId="42" applyFont="1" applyFill="1" applyBorder="1" applyAlignment="1">
      <alignment/>
    </xf>
    <xf numFmtId="168" fontId="14" fillId="0" borderId="12" xfId="0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43" fontId="14" fillId="0" borderId="10" xfId="42" applyFont="1" applyFill="1" applyBorder="1" applyAlignment="1">
      <alignment/>
    </xf>
    <xf numFmtId="49" fontId="18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43" fontId="17" fillId="0" borderId="0" xfId="42" applyFont="1" applyFill="1" applyAlignment="1">
      <alignment/>
    </xf>
    <xf numFmtId="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43" fontId="0" fillId="0" borderId="0" xfId="0" applyNumberFormat="1" applyFont="1" applyFill="1" applyAlignment="1">
      <alignment/>
    </xf>
    <xf numFmtId="0" fontId="16" fillId="0" borderId="0" xfId="54" applyFont="1" applyFill="1" applyBorder="1" applyAlignment="1">
      <alignment horizontal="center"/>
    </xf>
    <xf numFmtId="184" fontId="15" fillId="0" borderId="11" xfId="42" applyNumberFormat="1" applyFont="1" applyFill="1" applyBorder="1" applyAlignment="1">
      <alignment/>
    </xf>
    <xf numFmtId="184" fontId="14" fillId="0" borderId="11" xfId="42" applyNumberFormat="1" applyFont="1" applyFill="1" applyBorder="1" applyAlignment="1">
      <alignment/>
    </xf>
    <xf numFmtId="0" fontId="20" fillId="0" borderId="11" xfId="54" applyFont="1" applyFill="1" applyBorder="1" applyAlignment="1">
      <alignment horizontal="left"/>
    </xf>
    <xf numFmtId="168" fontId="15" fillId="0" borderId="12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/>
    </xf>
    <xf numFmtId="217" fontId="15" fillId="0" borderId="14" xfId="44" applyNumberFormat="1" applyFont="1" applyFill="1" applyBorder="1" applyAlignment="1">
      <alignment/>
    </xf>
    <xf numFmtId="217" fontId="15" fillId="0" borderId="10" xfId="44" applyNumberFormat="1" applyFont="1" applyFill="1" applyBorder="1" applyAlignment="1">
      <alignment/>
    </xf>
    <xf numFmtId="1" fontId="14" fillId="0" borderId="0" xfId="42" applyNumberFormat="1" applyFont="1" applyFill="1" applyBorder="1" applyAlignment="1" applyProtection="1">
      <alignment/>
      <protection/>
    </xf>
    <xf numFmtId="37" fontId="14" fillId="0" borderId="0" xfId="42" applyNumberFormat="1" applyFont="1" applyFill="1" applyBorder="1" applyAlignment="1" applyProtection="1">
      <alignment/>
      <protection/>
    </xf>
    <xf numFmtId="1" fontId="14" fillId="0" borderId="0" xfId="0" applyNumberFormat="1" applyFont="1" applyFill="1" applyAlignment="1">
      <alignment/>
    </xf>
    <xf numFmtId="0" fontId="14" fillId="0" borderId="0" xfId="42" applyNumberFormat="1" applyFont="1" applyFill="1" applyBorder="1" applyAlignment="1" applyProtection="1">
      <alignment/>
      <protection/>
    </xf>
    <xf numFmtId="1" fontId="14" fillId="0" borderId="0" xfId="42" applyNumberFormat="1" applyFont="1" applyFill="1" applyAlignment="1">
      <alignment/>
    </xf>
    <xf numFmtId="184" fontId="14" fillId="0" borderId="0" xfId="42" applyNumberFormat="1" applyFont="1" applyFill="1" applyBorder="1" applyAlignment="1" applyProtection="1">
      <alignment/>
      <protection/>
    </xf>
    <xf numFmtId="184" fontId="14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16" fillId="0" borderId="0" xfId="42" applyNumberFormat="1" applyFont="1" applyFill="1" applyBorder="1" applyAlignment="1">
      <alignment horizontal="center"/>
    </xf>
    <xf numFmtId="184" fontId="15" fillId="0" borderId="0" xfId="42" applyNumberFormat="1" applyFont="1" applyFill="1" applyBorder="1" applyAlignment="1">
      <alignment/>
    </xf>
    <xf numFmtId="184" fontId="14" fillId="0" borderId="10" xfId="42" applyNumberFormat="1" applyFont="1" applyFill="1" applyBorder="1" applyAlignment="1">
      <alignment/>
    </xf>
    <xf numFmtId="184" fontId="15" fillId="0" borderId="0" xfId="42" applyNumberFormat="1" applyFont="1" applyFill="1" applyAlignment="1">
      <alignment vertical="center" wrapText="1"/>
    </xf>
    <xf numFmtId="184" fontId="17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0" xfId="0" applyNumberFormat="1" applyFont="1" applyFill="1" applyAlignment="1">
      <alignment horizontal="center" wrapText="1"/>
    </xf>
    <xf numFmtId="184" fontId="15" fillId="0" borderId="0" xfId="42" applyNumberFormat="1" applyFont="1" applyFill="1" applyAlignment="1">
      <alignment horizontal="center" wrapText="1"/>
    </xf>
    <xf numFmtId="43" fontId="15" fillId="0" borderId="0" xfId="42" applyFont="1" applyFill="1" applyAlignment="1">
      <alignment horizontal="center" wrapText="1"/>
    </xf>
    <xf numFmtId="168" fontId="15" fillId="0" borderId="0" xfId="0" applyNumberFormat="1" applyFont="1" applyFill="1" applyAlignment="1">
      <alignment horizontal="center" wrapText="1"/>
    </xf>
    <xf numFmtId="168" fontId="15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3" fontId="15" fillId="10" borderId="15" xfId="42" applyFont="1" applyFill="1" applyBorder="1" applyAlignment="1">
      <alignment horizontal="center" wrapText="1"/>
    </xf>
    <xf numFmtId="43" fontId="15" fillId="10" borderId="16" xfId="42" applyFont="1" applyFill="1" applyBorder="1" applyAlignment="1">
      <alignment horizontal="center" wrapText="1"/>
    </xf>
    <xf numFmtId="43" fontId="15" fillId="10" borderId="17" xfId="42" applyFont="1" applyFill="1" applyBorder="1" applyAlignment="1">
      <alignment horizontal="center" wrapText="1"/>
    </xf>
    <xf numFmtId="168" fontId="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4" fillId="0" borderId="0" xfId="54" applyNumberFormat="1" applyFont="1" applyFill="1" applyBorder="1" applyAlignment="1">
      <alignment horizontal="center"/>
    </xf>
    <xf numFmtId="168" fontId="4" fillId="0" borderId="0" xfId="54" applyNumberForma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6" fillId="0" borderId="11" xfId="54" applyFont="1" applyFill="1" applyBorder="1" applyAlignment="1">
      <alignment horizontal="center"/>
    </xf>
    <xf numFmtId="168" fontId="15" fillId="33" borderId="0" xfId="0" applyNumberFormat="1" applyFont="1" applyFill="1" applyBorder="1" applyAlignment="1">
      <alignment horizontal="center" wrapText="1"/>
    </xf>
    <xf numFmtId="168" fontId="15" fillId="1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186" fontId="14" fillId="0" borderId="0" xfId="42" applyNumberFormat="1" applyFont="1" applyFill="1" applyAlignment="1">
      <alignment/>
    </xf>
    <xf numFmtId="0" fontId="1" fillId="0" borderId="10" xfId="0" applyFont="1" applyFill="1" applyBorder="1" applyAlignment="1">
      <alignment horizontal="right"/>
    </xf>
    <xf numFmtId="43" fontId="14" fillId="0" borderId="18" xfId="42" applyFont="1" applyFill="1" applyBorder="1" applyAlignment="1">
      <alignment/>
    </xf>
    <xf numFmtId="43" fontId="14" fillId="0" borderId="19" xfId="42" applyFont="1" applyFill="1" applyBorder="1" applyAlignment="1" quotePrefix="1">
      <alignment/>
    </xf>
    <xf numFmtId="43" fontId="14" fillId="0" borderId="20" xfId="42" applyFont="1" applyFill="1" applyBorder="1" applyAlignment="1" quotePrefix="1">
      <alignment/>
    </xf>
    <xf numFmtId="43" fontId="14" fillId="0" borderId="14" xfId="42" applyFont="1" applyFill="1" applyBorder="1" applyAlignment="1">
      <alignment/>
    </xf>
    <xf numFmtId="43" fontId="14" fillId="0" borderId="10" xfId="42" applyFont="1" applyFill="1" applyBorder="1" applyAlignment="1" quotePrefix="1">
      <alignment/>
    </xf>
    <xf numFmtId="43" fontId="15" fillId="0" borderId="13" xfId="42" applyFont="1" applyFill="1" applyBorder="1" applyAlignment="1">
      <alignment/>
    </xf>
    <xf numFmtId="0" fontId="19" fillId="34" borderId="18" xfId="54" applyFont="1" applyFill="1" applyBorder="1" applyAlignment="1">
      <alignment horizontal="left"/>
    </xf>
    <xf numFmtId="168" fontId="14" fillId="34" borderId="19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168" fontId="14" fillId="34" borderId="11" xfId="0" applyNumberFormat="1" applyFont="1" applyFill="1" applyBorder="1" applyAlignment="1">
      <alignment/>
    </xf>
    <xf numFmtId="168" fontId="1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68" fontId="15" fillId="34" borderId="0" xfId="0" applyNumberFormat="1" applyFont="1" applyFill="1" applyBorder="1" applyAlignment="1">
      <alignment horizontal="center" wrapText="1"/>
    </xf>
    <xf numFmtId="43" fontId="15" fillId="34" borderId="18" xfId="42" applyFont="1" applyFill="1" applyBorder="1" applyAlignment="1">
      <alignment horizontal="center" wrapText="1"/>
    </xf>
    <xf numFmtId="43" fontId="15" fillId="34" borderId="21" xfId="42" applyFont="1" applyFill="1" applyBorder="1" applyAlignment="1">
      <alignment horizontal="center" wrapText="1"/>
    </xf>
    <xf numFmtId="43" fontId="15" fillId="34" borderId="20" xfId="42" applyFont="1" applyFill="1" applyBorder="1" applyAlignment="1">
      <alignment horizontal="center" wrapText="1"/>
    </xf>
    <xf numFmtId="0" fontId="19" fillId="10" borderId="18" xfId="54" applyFont="1" applyFill="1" applyBorder="1" applyAlignment="1">
      <alignment horizontal="left"/>
    </xf>
    <xf numFmtId="0" fontId="16" fillId="10" borderId="19" xfId="54" applyFont="1" applyFill="1" applyBorder="1" applyAlignment="1">
      <alignment horizontal="center"/>
    </xf>
    <xf numFmtId="184" fontId="16" fillId="10" borderId="19" xfId="42" applyNumberFormat="1" applyFont="1" applyFill="1" applyBorder="1" applyAlignment="1">
      <alignment horizontal="center"/>
    </xf>
    <xf numFmtId="168" fontId="14" fillId="10" borderId="20" xfId="0" applyNumberFormat="1" applyFont="1" applyFill="1" applyBorder="1" applyAlignment="1">
      <alignment/>
    </xf>
    <xf numFmtId="0" fontId="20" fillId="10" borderId="11" xfId="54" applyFont="1" applyFill="1" applyBorder="1" applyAlignment="1">
      <alignment horizontal="left"/>
    </xf>
    <xf numFmtId="0" fontId="16" fillId="10" borderId="0" xfId="54" applyFont="1" applyFill="1" applyBorder="1" applyAlignment="1">
      <alignment horizontal="center"/>
    </xf>
    <xf numFmtId="184" fontId="16" fillId="10" borderId="0" xfId="42" applyNumberFormat="1" applyFont="1" applyFill="1" applyBorder="1" applyAlignment="1">
      <alignment horizontal="center"/>
    </xf>
    <xf numFmtId="168" fontId="14" fillId="10" borderId="12" xfId="0" applyNumberFormat="1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168" fontId="64" fillId="0" borderId="0" xfId="0" applyNumberFormat="1" applyFont="1" applyFill="1" applyAlignment="1">
      <alignment/>
    </xf>
    <xf numFmtId="0" fontId="63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44" fontId="8" fillId="0" borderId="0" xfId="44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/>
    </xf>
    <xf numFmtId="168" fontId="64" fillId="0" borderId="0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63" fillId="0" borderId="22" xfId="0" applyFont="1" applyFill="1" applyBorder="1" applyAlignment="1">
      <alignment horizontal="left"/>
    </xf>
    <xf numFmtId="0" fontId="63" fillId="0" borderId="22" xfId="0" applyFont="1" applyFill="1" applyBorder="1" applyAlignment="1">
      <alignment/>
    </xf>
    <xf numFmtId="168" fontId="64" fillId="0" borderId="17" xfId="0" applyNumberFormat="1" applyFont="1" applyFill="1" applyBorder="1" applyAlignment="1">
      <alignment/>
    </xf>
    <xf numFmtId="0" fontId="67" fillId="0" borderId="22" xfId="0" applyFont="1" applyFill="1" applyBorder="1" applyAlignment="1">
      <alignment/>
    </xf>
    <xf numFmtId="217" fontId="15" fillId="0" borderId="0" xfId="44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9" fillId="0" borderId="0" xfId="54" applyFont="1" applyFill="1" applyBorder="1" applyAlignment="1">
      <alignment horizontal="left"/>
    </xf>
    <xf numFmtId="44" fontId="68" fillId="0" borderId="16" xfId="44" applyFont="1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168" fontId="15" fillId="10" borderId="15" xfId="0" applyNumberFormat="1" applyFont="1" applyFill="1" applyBorder="1" applyAlignment="1">
      <alignment horizontal="center" wrapText="1"/>
    </xf>
    <xf numFmtId="168" fontId="15" fillId="10" borderId="22" xfId="0" applyNumberFormat="1" applyFont="1" applyFill="1" applyBorder="1" applyAlignment="1">
      <alignment horizontal="center" wrapText="1"/>
    </xf>
    <xf numFmtId="168" fontId="15" fillId="10" borderId="17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3429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14600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57450" y="3429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16"/>
  <sheetViews>
    <sheetView tabSelected="1" zoomScaleSheetLayoutView="100" workbookViewId="0" topLeftCell="A1">
      <pane xSplit="2" ySplit="6" topLeftCell="D29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97" sqref="D297"/>
    </sheetView>
  </sheetViews>
  <sheetFormatPr defaultColWidth="9.140625" defaultRowHeight="12.75"/>
  <cols>
    <col min="1" max="1" width="13.140625" style="8" customWidth="1"/>
    <col min="2" max="2" width="16.57421875" style="8" customWidth="1"/>
    <col min="3" max="3" width="15.8515625" style="8" customWidth="1"/>
    <col min="4" max="4" width="15.8515625" style="65" customWidth="1"/>
    <col min="5" max="5" width="15.8515625" style="8" customWidth="1"/>
    <col min="6" max="6" width="15.57421875" style="16" hidden="1" customWidth="1"/>
    <col min="7" max="7" width="14.421875" style="16" hidden="1" customWidth="1"/>
    <col min="8" max="8" width="9.421875" style="14" hidden="1" customWidth="1"/>
    <col min="9" max="11" width="14.57421875" style="14" hidden="1" customWidth="1"/>
    <col min="12" max="14" width="16.28125" style="16" customWidth="1"/>
    <col min="15" max="17" width="16.28125" style="14" hidden="1" customWidth="1"/>
    <col min="18" max="20" width="16.28125" style="6" customWidth="1"/>
    <col min="21" max="21" width="9.140625" style="6" customWidth="1"/>
    <col min="22" max="22" width="12.00390625" style="6" bestFit="1" customWidth="1"/>
    <col min="23" max="23" width="14.421875" style="6" customWidth="1"/>
    <col min="24" max="16384" width="9.140625" style="6" customWidth="1"/>
  </cols>
  <sheetData>
    <row r="1" spans="1:20" ht="27" customHeight="1">
      <c r="A1" s="56" t="s">
        <v>524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85"/>
      <c r="M1" s="85"/>
      <c r="N1" s="85"/>
      <c r="O1" s="56"/>
      <c r="P1" s="56"/>
      <c r="Q1" s="56"/>
      <c r="R1" s="56"/>
      <c r="S1" s="56"/>
      <c r="T1" s="56"/>
    </row>
    <row r="2" spans="1:19" ht="12.75" customHeight="1">
      <c r="A2" s="94" t="s">
        <v>538</v>
      </c>
      <c r="B2" s="94"/>
      <c r="C2" s="94"/>
      <c r="D2" s="127"/>
      <c r="E2" s="128"/>
      <c r="F2" s="128"/>
      <c r="G2" s="128"/>
      <c r="H2" s="128"/>
      <c r="I2" s="128"/>
      <c r="J2" s="128"/>
      <c r="K2" s="128"/>
      <c r="L2" s="129"/>
      <c r="M2" s="130"/>
      <c r="N2" s="130"/>
      <c r="O2" s="128"/>
      <c r="P2" s="128"/>
      <c r="Q2" s="128"/>
      <c r="R2" s="131"/>
      <c r="S2" s="131"/>
    </row>
    <row r="3" spans="1:20" s="5" customFormat="1" ht="12.75" customHeight="1">
      <c r="A3" s="3"/>
      <c r="B3" s="3"/>
      <c r="C3" s="3"/>
      <c r="D3" s="132"/>
      <c r="E3" s="133"/>
      <c r="F3" s="133"/>
      <c r="G3" s="133"/>
      <c r="H3" s="133"/>
      <c r="I3" s="133"/>
      <c r="J3" s="133"/>
      <c r="K3" s="133"/>
      <c r="L3" s="134"/>
      <c r="M3" s="133"/>
      <c r="N3" s="133"/>
      <c r="O3" s="133"/>
      <c r="P3" s="133"/>
      <c r="Q3" s="133"/>
      <c r="R3" s="134"/>
      <c r="S3" s="134"/>
      <c r="T3" s="135"/>
    </row>
    <row r="4" spans="1:17" s="4" customFormat="1" ht="12.75" customHeight="1" thickBot="1">
      <c r="A4" s="2"/>
      <c r="B4" s="2"/>
      <c r="C4" s="2"/>
      <c r="D4" s="66"/>
      <c r="E4" s="50"/>
      <c r="F4" s="24"/>
      <c r="G4" s="24"/>
      <c r="H4" s="86"/>
      <c r="I4" s="88"/>
      <c r="J4" s="88"/>
      <c r="K4" s="88"/>
      <c r="L4" s="87"/>
      <c r="M4" s="88"/>
      <c r="N4" s="88"/>
      <c r="O4" s="86"/>
      <c r="P4" s="86"/>
      <c r="Q4" s="86"/>
    </row>
    <row r="5" spans="4:20" s="4" customFormat="1" ht="13.5" thickBot="1">
      <c r="D5" s="67"/>
      <c r="F5" s="1"/>
      <c r="G5" s="1"/>
      <c r="H5" s="84"/>
      <c r="I5" s="89"/>
      <c r="J5" s="89"/>
      <c r="K5" s="89"/>
      <c r="L5" s="152" t="s">
        <v>532</v>
      </c>
      <c r="M5" s="153"/>
      <c r="N5" s="154"/>
      <c r="O5" s="84"/>
      <c r="P5" s="84"/>
      <c r="Q5" s="84"/>
      <c r="R5" s="149" t="s">
        <v>544</v>
      </c>
      <c r="S5" s="150"/>
      <c r="T5" s="151"/>
    </row>
    <row r="6" spans="1:20" s="80" customFormat="1" ht="51.75" thickBot="1">
      <c r="A6" s="75" t="s">
        <v>481</v>
      </c>
      <c r="B6" s="75" t="s">
        <v>465</v>
      </c>
      <c r="C6" s="75" t="s">
        <v>522</v>
      </c>
      <c r="D6" s="76" t="s">
        <v>534</v>
      </c>
      <c r="E6" s="77" t="s">
        <v>530</v>
      </c>
      <c r="F6" s="78" t="s">
        <v>467</v>
      </c>
      <c r="G6" s="78" t="s">
        <v>468</v>
      </c>
      <c r="H6" s="79" t="s">
        <v>470</v>
      </c>
      <c r="I6" s="93" t="s">
        <v>520</v>
      </c>
      <c r="J6" s="93" t="s">
        <v>466</v>
      </c>
      <c r="K6" s="93" t="s">
        <v>471</v>
      </c>
      <c r="L6" s="81" t="s">
        <v>535</v>
      </c>
      <c r="M6" s="82" t="s">
        <v>536</v>
      </c>
      <c r="N6" s="83" t="s">
        <v>537</v>
      </c>
      <c r="O6" s="92" t="s">
        <v>520</v>
      </c>
      <c r="P6" s="92" t="s">
        <v>466</v>
      </c>
      <c r="Q6" s="111" t="s">
        <v>471</v>
      </c>
      <c r="R6" s="112" t="s">
        <v>535</v>
      </c>
      <c r="S6" s="113" t="s">
        <v>536</v>
      </c>
      <c r="T6" s="114" t="s">
        <v>537</v>
      </c>
    </row>
    <row r="7" spans="1:20" s="32" customFormat="1" ht="12.75">
      <c r="A7" s="25" t="s">
        <v>492</v>
      </c>
      <c r="B7" s="26" t="s">
        <v>311</v>
      </c>
      <c r="C7" s="59">
        <v>714</v>
      </c>
      <c r="D7" s="64">
        <v>939796</v>
      </c>
      <c r="E7" s="27">
        <v>71950</v>
      </c>
      <c r="F7" s="28">
        <f aca="true" t="shared" si="0" ref="F7:F70">(C7*D7)/E7</f>
        <v>9326.120138985407</v>
      </c>
      <c r="G7" s="29">
        <f aca="true" t="shared" si="1" ref="G7:G70">F7/$F$500</f>
        <v>0.00044379032922793246</v>
      </c>
      <c r="H7" s="7">
        <f aca="true" t="shared" si="2" ref="H7:H70">D7/E7</f>
        <v>13.061792911744266</v>
      </c>
      <c r="I7" s="7">
        <f aca="true" t="shared" si="3" ref="I7:I70">(H7-10.5)*C7</f>
        <v>1829.1201389854061</v>
      </c>
      <c r="J7" s="7">
        <f>IF(I7&gt;0,I7,0)</f>
        <v>1829.1201389854061</v>
      </c>
      <c r="K7" s="7">
        <f aca="true" t="shared" si="4" ref="K7:K70">J7/$J$500</f>
        <v>0.0002508047527164399</v>
      </c>
      <c r="L7" s="97">
        <f aca="true" t="shared" si="5" ref="L7:L70">$A$509*G7</f>
        <v>54752.52180849452</v>
      </c>
      <c r="M7" s="98">
        <f aca="true" t="shared" si="6" ref="M7:M70">$E$509*K7</f>
        <v>8738.962552568784</v>
      </c>
      <c r="N7" s="99">
        <f aca="true" t="shared" si="7" ref="N7:N70">L7+M7</f>
        <v>63491.48436106331</v>
      </c>
      <c r="O7" s="7">
        <f aca="true" t="shared" si="8" ref="O7:O70">(H7-10)*C7</f>
        <v>2186.1201389854064</v>
      </c>
      <c r="P7" s="7">
        <f aca="true" t="shared" si="9" ref="P7:P70">IF(O7&gt;0,O7,0)</f>
        <v>2186.1201389854064</v>
      </c>
      <c r="Q7" s="7">
        <f aca="true" t="shared" si="10" ref="Q7:Q70">P7/$P$500</f>
        <v>0.0002764801975232186</v>
      </c>
      <c r="R7" s="97">
        <f aca="true" t="shared" si="11" ref="R7:R70">$M$509*G7</f>
        <v>20769.387407867238</v>
      </c>
      <c r="S7" s="98">
        <f aca="true" t="shared" si="12" ref="S7:S70">$S$509*Q7</f>
        <v>4340.739101114532</v>
      </c>
      <c r="T7" s="99">
        <f aca="true" t="shared" si="13" ref="T7:T70">R7+S7</f>
        <v>25110.126508981768</v>
      </c>
    </row>
    <row r="8" spans="1:20" s="4" customFormat="1" ht="12.75">
      <c r="A8" s="25" t="s">
        <v>497</v>
      </c>
      <c r="B8" s="26" t="s">
        <v>437</v>
      </c>
      <c r="C8" s="59">
        <v>2447</v>
      </c>
      <c r="D8" s="64">
        <v>6218773</v>
      </c>
      <c r="E8" s="27">
        <v>524550</v>
      </c>
      <c r="F8" s="28">
        <f t="shared" si="0"/>
        <v>29010.270767324375</v>
      </c>
      <c r="G8" s="29">
        <f t="shared" si="1"/>
        <v>0.001380475205439823</v>
      </c>
      <c r="H8" s="7">
        <f t="shared" si="2"/>
        <v>11.855443713659326</v>
      </c>
      <c r="I8" s="7">
        <f t="shared" si="3"/>
        <v>3316.7707673243717</v>
      </c>
      <c r="J8" s="7">
        <f aca="true" t="shared" si="14" ref="J8:J71">IF(I8&gt;0,I8,0)</f>
        <v>3316.7707673243717</v>
      </c>
      <c r="K8" s="7">
        <f t="shared" si="4"/>
        <v>0.0004547879903489176</v>
      </c>
      <c r="L8" s="30">
        <f t="shared" si="5"/>
        <v>170315.78611328723</v>
      </c>
      <c r="M8" s="10">
        <f t="shared" si="6"/>
        <v>15846.490841864696</v>
      </c>
      <c r="N8" s="31">
        <f t="shared" si="7"/>
        <v>186162.27695515193</v>
      </c>
      <c r="O8" s="7">
        <f t="shared" si="8"/>
        <v>4540.270767324372</v>
      </c>
      <c r="P8" s="7">
        <f t="shared" si="9"/>
        <v>4540.270767324372</v>
      </c>
      <c r="Q8" s="7">
        <f t="shared" si="10"/>
        <v>0.0005742113327501428</v>
      </c>
      <c r="R8" s="30">
        <f t="shared" si="11"/>
        <v>64606.23961458372</v>
      </c>
      <c r="S8" s="10">
        <f t="shared" si="12"/>
        <v>9015.117924177242</v>
      </c>
      <c r="T8" s="31">
        <f t="shared" si="13"/>
        <v>73621.35753876096</v>
      </c>
    </row>
    <row r="9" spans="1:20" s="4" customFormat="1" ht="12.75">
      <c r="A9" s="25" t="s">
        <v>496</v>
      </c>
      <c r="B9" s="26" t="s">
        <v>397</v>
      </c>
      <c r="C9" s="59">
        <v>1266</v>
      </c>
      <c r="D9" s="64">
        <v>1670571</v>
      </c>
      <c r="E9" s="27">
        <v>139400</v>
      </c>
      <c r="F9" s="28">
        <f t="shared" si="0"/>
        <v>15171.756714490675</v>
      </c>
      <c r="G9" s="29">
        <f t="shared" si="1"/>
        <v>0.0007219592721247538</v>
      </c>
      <c r="H9" s="7">
        <f t="shared" si="2"/>
        <v>11.984010043041607</v>
      </c>
      <c r="I9" s="7">
        <f t="shared" si="3"/>
        <v>1878.7567144906748</v>
      </c>
      <c r="J9" s="7">
        <f t="shared" si="14"/>
        <v>1878.7567144906748</v>
      </c>
      <c r="K9" s="7">
        <f t="shared" si="4"/>
        <v>0.0002576108059547992</v>
      </c>
      <c r="L9" s="30">
        <f t="shared" si="5"/>
        <v>89071.54615249201</v>
      </c>
      <c r="M9" s="10">
        <f t="shared" si="6"/>
        <v>8976.110548117565</v>
      </c>
      <c r="N9" s="31">
        <f t="shared" si="7"/>
        <v>98047.65670060957</v>
      </c>
      <c r="O9" s="7">
        <f t="shared" si="8"/>
        <v>2511.7567144906748</v>
      </c>
      <c r="P9" s="7">
        <f t="shared" si="9"/>
        <v>2511.7567144906748</v>
      </c>
      <c r="Q9" s="7">
        <f t="shared" si="10"/>
        <v>0.0003176636911066342</v>
      </c>
      <c r="R9" s="30">
        <f t="shared" si="11"/>
        <v>33787.69393543848</v>
      </c>
      <c r="S9" s="10">
        <f t="shared" si="12"/>
        <v>4987.319950374157</v>
      </c>
      <c r="T9" s="31">
        <f t="shared" si="13"/>
        <v>38775.01388581264</v>
      </c>
    </row>
    <row r="10" spans="1:20" s="4" customFormat="1" ht="12.75">
      <c r="A10" s="25" t="s">
        <v>487</v>
      </c>
      <c r="B10" s="26" t="s">
        <v>156</v>
      </c>
      <c r="C10" s="59">
        <v>2041</v>
      </c>
      <c r="D10" s="64">
        <v>1648992</v>
      </c>
      <c r="E10" s="27">
        <v>125150</v>
      </c>
      <c r="F10" s="28">
        <f t="shared" si="0"/>
        <v>26892.470411506194</v>
      </c>
      <c r="G10" s="29">
        <f t="shared" si="1"/>
        <v>0.001279698108089474</v>
      </c>
      <c r="H10" s="7">
        <f t="shared" si="2"/>
        <v>13.176124650419496</v>
      </c>
      <c r="I10" s="7">
        <f t="shared" si="3"/>
        <v>5461.97041150619</v>
      </c>
      <c r="J10" s="7">
        <f t="shared" si="14"/>
        <v>5461.97041150619</v>
      </c>
      <c r="K10" s="7">
        <f t="shared" si="4"/>
        <v>0.0007489328389124753</v>
      </c>
      <c r="L10" s="30">
        <f t="shared" si="5"/>
        <v>157882.43672040803</v>
      </c>
      <c r="M10" s="10">
        <f t="shared" si="6"/>
        <v>26095.58217202055</v>
      </c>
      <c r="N10" s="31">
        <f t="shared" si="7"/>
        <v>183978.01889242858</v>
      </c>
      <c r="O10" s="7">
        <f t="shared" si="8"/>
        <v>6482.47041150619</v>
      </c>
      <c r="P10" s="7">
        <f t="shared" si="9"/>
        <v>6482.47041150619</v>
      </c>
      <c r="Q10" s="7">
        <f t="shared" si="10"/>
        <v>0.0008198427286084372</v>
      </c>
      <c r="R10" s="30">
        <f t="shared" si="11"/>
        <v>59889.87145858738</v>
      </c>
      <c r="S10" s="10">
        <f t="shared" si="12"/>
        <v>12871.530839152465</v>
      </c>
      <c r="T10" s="31">
        <f t="shared" si="13"/>
        <v>72761.40229773984</v>
      </c>
    </row>
    <row r="11" spans="1:20" s="4" customFormat="1" ht="12.75">
      <c r="A11" s="25" t="s">
        <v>496</v>
      </c>
      <c r="B11" s="26" t="s">
        <v>398</v>
      </c>
      <c r="C11" s="59">
        <v>499</v>
      </c>
      <c r="D11" s="64">
        <v>812889</v>
      </c>
      <c r="E11" s="27">
        <v>51350</v>
      </c>
      <c r="F11" s="28">
        <f t="shared" si="0"/>
        <v>7899.349776046738</v>
      </c>
      <c r="G11" s="29">
        <f t="shared" si="1"/>
        <v>0.00037589640553137445</v>
      </c>
      <c r="H11" s="7">
        <f t="shared" si="2"/>
        <v>15.830360272638753</v>
      </c>
      <c r="I11" s="7">
        <f t="shared" si="3"/>
        <v>2659.8497760467376</v>
      </c>
      <c r="J11" s="7">
        <f t="shared" si="14"/>
        <v>2659.8497760467376</v>
      </c>
      <c r="K11" s="7">
        <f t="shared" si="4"/>
        <v>0.0003647124927039047</v>
      </c>
      <c r="L11" s="30">
        <f t="shared" si="5"/>
        <v>46376.12581012475</v>
      </c>
      <c r="M11" s="10">
        <f t="shared" si="6"/>
        <v>12707.928305477131</v>
      </c>
      <c r="N11" s="31">
        <f t="shared" si="7"/>
        <v>59084.05411560188</v>
      </c>
      <c r="O11" s="7">
        <f t="shared" si="8"/>
        <v>2909.3497760467376</v>
      </c>
      <c r="P11" s="7">
        <f t="shared" si="9"/>
        <v>2909.3497760467376</v>
      </c>
      <c r="Q11" s="7">
        <f t="shared" si="10"/>
        <v>0.0003679475736035491</v>
      </c>
      <c r="R11" s="30">
        <f t="shared" si="11"/>
        <v>17591.951778868326</v>
      </c>
      <c r="S11" s="10">
        <f t="shared" si="12"/>
        <v>5776.776905575721</v>
      </c>
      <c r="T11" s="31">
        <f t="shared" si="13"/>
        <v>23368.728684444046</v>
      </c>
    </row>
    <row r="12" spans="1:20" s="4" customFormat="1" ht="12.75">
      <c r="A12" s="25" t="s">
        <v>497</v>
      </c>
      <c r="B12" s="26" t="s">
        <v>438</v>
      </c>
      <c r="C12" s="59">
        <v>3019</v>
      </c>
      <c r="D12" s="64">
        <v>3553366</v>
      </c>
      <c r="E12" s="27">
        <v>258000</v>
      </c>
      <c r="F12" s="28">
        <f t="shared" si="0"/>
        <v>41579.891294573645</v>
      </c>
      <c r="G12" s="29">
        <f t="shared" si="1"/>
        <v>0.0019786099012110694</v>
      </c>
      <c r="H12" s="7">
        <f t="shared" si="2"/>
        <v>13.772736434108527</v>
      </c>
      <c r="I12" s="7">
        <f t="shared" si="3"/>
        <v>9880.391294573643</v>
      </c>
      <c r="J12" s="7">
        <f t="shared" si="14"/>
        <v>9880.391294573643</v>
      </c>
      <c r="K12" s="7">
        <f t="shared" si="4"/>
        <v>0.0013547765630921083</v>
      </c>
      <c r="L12" s="30">
        <f t="shared" si="5"/>
        <v>244110.50586666018</v>
      </c>
      <c r="M12" s="10">
        <f t="shared" si="6"/>
        <v>47205.41187409374</v>
      </c>
      <c r="N12" s="31">
        <f t="shared" si="7"/>
        <v>291315.9177407539</v>
      </c>
      <c r="O12" s="7">
        <f t="shared" si="8"/>
        <v>11389.891294573643</v>
      </c>
      <c r="P12" s="7">
        <f t="shared" si="9"/>
        <v>11389.891294573643</v>
      </c>
      <c r="Q12" s="7">
        <f t="shared" si="10"/>
        <v>0.0014404878024467669</v>
      </c>
      <c r="R12" s="30">
        <f t="shared" si="11"/>
        <v>92598.94337667804</v>
      </c>
      <c r="S12" s="10">
        <f t="shared" si="12"/>
        <v>22615.65849841424</v>
      </c>
      <c r="T12" s="31">
        <f t="shared" si="13"/>
        <v>115214.60187509228</v>
      </c>
    </row>
    <row r="13" spans="1:20" s="4" customFormat="1" ht="12.75" customHeight="1">
      <c r="A13" s="9" t="s">
        <v>483</v>
      </c>
      <c r="B13" s="26" t="s">
        <v>14</v>
      </c>
      <c r="C13" s="8">
        <v>239</v>
      </c>
      <c r="D13" s="64">
        <v>341579</v>
      </c>
      <c r="E13" s="27">
        <v>29450</v>
      </c>
      <c r="F13" s="28">
        <f t="shared" si="0"/>
        <v>2772.0672665534803</v>
      </c>
      <c r="G13" s="29">
        <f t="shared" si="1"/>
        <v>0.00013191087253134825</v>
      </c>
      <c r="H13" s="7">
        <f t="shared" si="2"/>
        <v>11.598607809847199</v>
      </c>
      <c r="I13" s="7">
        <f t="shared" si="3"/>
        <v>262.56726655348047</v>
      </c>
      <c r="J13" s="7">
        <f t="shared" si="14"/>
        <v>262.56726655348047</v>
      </c>
      <c r="K13" s="7">
        <f t="shared" si="4"/>
        <v>3.600262058013601E-05</v>
      </c>
      <c r="L13" s="30">
        <f t="shared" si="5"/>
        <v>16274.471184658703</v>
      </c>
      <c r="M13" s="10">
        <f t="shared" si="6"/>
        <v>1254.464078676638</v>
      </c>
      <c r="N13" s="31">
        <f t="shared" si="7"/>
        <v>17528.93526333534</v>
      </c>
      <c r="O13" s="7">
        <f t="shared" si="8"/>
        <v>382.06726655348047</v>
      </c>
      <c r="P13" s="7">
        <f t="shared" si="9"/>
        <v>382.06726655348047</v>
      </c>
      <c r="Q13" s="7">
        <f t="shared" si="10"/>
        <v>4.83203239566184E-05</v>
      </c>
      <c r="R13" s="30">
        <f t="shared" si="11"/>
        <v>6173.428834467099</v>
      </c>
      <c r="S13" s="10">
        <f t="shared" si="12"/>
        <v>758.6290861189088</v>
      </c>
      <c r="T13" s="31">
        <f t="shared" si="13"/>
        <v>6932.057920586008</v>
      </c>
    </row>
    <row r="14" spans="1:20" s="4" customFormat="1" ht="12.75" customHeight="1">
      <c r="A14" s="25" t="s">
        <v>489</v>
      </c>
      <c r="B14" s="26" t="s">
        <v>201</v>
      </c>
      <c r="C14" s="59">
        <v>709</v>
      </c>
      <c r="D14" s="64">
        <v>1430444</v>
      </c>
      <c r="E14" s="27">
        <v>73800</v>
      </c>
      <c r="F14" s="28">
        <f t="shared" si="0"/>
        <v>13742.341409214092</v>
      </c>
      <c r="G14" s="29">
        <f t="shared" si="1"/>
        <v>0.000653939486889481</v>
      </c>
      <c r="H14" s="7">
        <f t="shared" si="2"/>
        <v>19.38271002710027</v>
      </c>
      <c r="I14" s="7">
        <f t="shared" si="3"/>
        <v>6297.841409214091</v>
      </c>
      <c r="J14" s="7">
        <f t="shared" si="14"/>
        <v>6297.841409214091</v>
      </c>
      <c r="K14" s="7">
        <f t="shared" si="4"/>
        <v>0.0008635455504641939</v>
      </c>
      <c r="L14" s="30">
        <f t="shared" si="5"/>
        <v>80679.62201799697</v>
      </c>
      <c r="M14" s="10">
        <f t="shared" si="6"/>
        <v>30089.111734162627</v>
      </c>
      <c r="N14" s="31">
        <f t="shared" si="7"/>
        <v>110768.73375215959</v>
      </c>
      <c r="O14" s="7">
        <f t="shared" si="8"/>
        <v>6652.341409214091</v>
      </c>
      <c r="P14" s="7">
        <f t="shared" si="9"/>
        <v>6652.341409214091</v>
      </c>
      <c r="Q14" s="7">
        <f t="shared" si="10"/>
        <v>0.0008413264367369135</v>
      </c>
      <c r="R14" s="30">
        <f t="shared" si="11"/>
        <v>30604.367986427707</v>
      </c>
      <c r="S14" s="10">
        <f t="shared" si="12"/>
        <v>13208.825056769543</v>
      </c>
      <c r="T14" s="31">
        <f t="shared" si="13"/>
        <v>43813.19304319725</v>
      </c>
    </row>
    <row r="15" spans="1:20" s="4" customFormat="1" ht="12.75">
      <c r="A15" s="25" t="s">
        <v>491</v>
      </c>
      <c r="B15" s="26" t="s">
        <v>254</v>
      </c>
      <c r="C15" s="59">
        <v>890</v>
      </c>
      <c r="D15" s="64">
        <v>428334</v>
      </c>
      <c r="E15" s="27">
        <v>40400</v>
      </c>
      <c r="F15" s="28">
        <f t="shared" si="0"/>
        <v>9436.070792079208</v>
      </c>
      <c r="G15" s="29">
        <f t="shared" si="1"/>
        <v>0.0004490224124316808</v>
      </c>
      <c r="H15" s="7">
        <f t="shared" si="2"/>
        <v>10.602326732673268</v>
      </c>
      <c r="I15" s="7">
        <f t="shared" si="3"/>
        <v>91.0707920792081</v>
      </c>
      <c r="J15" s="7">
        <f t="shared" si="14"/>
        <v>91.0707920792081</v>
      </c>
      <c r="K15" s="7">
        <f t="shared" si="4"/>
        <v>1.2487417857520152E-05</v>
      </c>
      <c r="L15" s="30">
        <f t="shared" si="5"/>
        <v>55398.028776200335</v>
      </c>
      <c r="M15" s="10">
        <f t="shared" si="6"/>
        <v>435.10769175306064</v>
      </c>
      <c r="N15" s="31">
        <f t="shared" si="7"/>
        <v>55833.136467953394</v>
      </c>
      <c r="O15" s="7">
        <f t="shared" si="8"/>
        <v>536.0707920792081</v>
      </c>
      <c r="P15" s="7">
        <f t="shared" si="9"/>
        <v>536.0707920792081</v>
      </c>
      <c r="Q15" s="7">
        <f t="shared" si="10"/>
        <v>6.77972613843969E-05</v>
      </c>
      <c r="R15" s="30">
        <f t="shared" si="11"/>
        <v>21014.24890180266</v>
      </c>
      <c r="S15" s="10">
        <f t="shared" si="12"/>
        <v>1064.4170037350314</v>
      </c>
      <c r="T15" s="31">
        <f t="shared" si="13"/>
        <v>22078.66590553769</v>
      </c>
    </row>
    <row r="16" spans="1:20" s="4" customFormat="1" ht="12.75">
      <c r="A16" s="25" t="s">
        <v>486</v>
      </c>
      <c r="B16" s="26" t="s">
        <v>119</v>
      </c>
      <c r="C16" s="59">
        <v>265</v>
      </c>
      <c r="D16" s="64">
        <v>253429</v>
      </c>
      <c r="E16" s="27">
        <v>23100</v>
      </c>
      <c r="F16" s="28">
        <f t="shared" si="0"/>
        <v>2907.302380952381</v>
      </c>
      <c r="G16" s="29">
        <f t="shared" si="1"/>
        <v>0.00013834613553974378</v>
      </c>
      <c r="H16" s="7">
        <f t="shared" si="2"/>
        <v>10.970952380952381</v>
      </c>
      <c r="I16" s="7">
        <f t="shared" si="3"/>
        <v>124.80238095238103</v>
      </c>
      <c r="J16" s="7">
        <f t="shared" si="14"/>
        <v>124.80238095238103</v>
      </c>
      <c r="K16" s="7">
        <f t="shared" si="4"/>
        <v>1.7112615856139013E-05</v>
      </c>
      <c r="L16" s="30">
        <f t="shared" si="5"/>
        <v>17068.420162374274</v>
      </c>
      <c r="M16" s="10">
        <f t="shared" si="6"/>
        <v>596.2666477551606</v>
      </c>
      <c r="N16" s="31">
        <f t="shared" si="7"/>
        <v>17664.686810129435</v>
      </c>
      <c r="O16" s="7">
        <f t="shared" si="8"/>
        <v>257.30238095238104</v>
      </c>
      <c r="P16" s="7">
        <f t="shared" si="9"/>
        <v>257.30238095238104</v>
      </c>
      <c r="Q16" s="7">
        <f t="shared" si="10"/>
        <v>3.25412184995125E-05</v>
      </c>
      <c r="R16" s="30">
        <f t="shared" si="11"/>
        <v>6474.599143260009</v>
      </c>
      <c r="S16" s="10">
        <f t="shared" si="12"/>
        <v>510.8971304423463</v>
      </c>
      <c r="T16" s="31">
        <f t="shared" si="13"/>
        <v>6985.496273702356</v>
      </c>
    </row>
    <row r="17" spans="1:20" s="4" customFormat="1" ht="12.75">
      <c r="A17" s="9" t="s">
        <v>483</v>
      </c>
      <c r="B17" s="26" t="s">
        <v>15</v>
      </c>
      <c r="C17" s="8">
        <v>238</v>
      </c>
      <c r="D17" s="64">
        <v>217486</v>
      </c>
      <c r="E17" s="27">
        <v>14750</v>
      </c>
      <c r="F17" s="28">
        <f t="shared" si="0"/>
        <v>3509.2656271186443</v>
      </c>
      <c r="G17" s="29">
        <f t="shared" si="1"/>
        <v>0.00016699100213142634</v>
      </c>
      <c r="H17" s="7">
        <f t="shared" si="2"/>
        <v>14.744813559322035</v>
      </c>
      <c r="I17" s="7">
        <f t="shared" si="3"/>
        <v>1010.2656271186443</v>
      </c>
      <c r="J17" s="7">
        <f t="shared" si="14"/>
        <v>1010.2656271186443</v>
      </c>
      <c r="K17" s="7">
        <f t="shared" si="4"/>
        <v>0.00013852530262334632</v>
      </c>
      <c r="L17" s="30">
        <f t="shared" si="5"/>
        <v>20602.473474196195</v>
      </c>
      <c r="M17" s="10">
        <f t="shared" si="6"/>
        <v>4826.732424713461</v>
      </c>
      <c r="N17" s="31">
        <f t="shared" si="7"/>
        <v>25429.205898909655</v>
      </c>
      <c r="O17" s="7">
        <f t="shared" si="8"/>
        <v>1129.2656271186443</v>
      </c>
      <c r="P17" s="7">
        <f t="shared" si="9"/>
        <v>1129.2656271186443</v>
      </c>
      <c r="Q17" s="7">
        <f t="shared" si="10"/>
        <v>0.00014281904186054813</v>
      </c>
      <c r="R17" s="30">
        <f t="shared" si="11"/>
        <v>7815.178899750753</v>
      </c>
      <c r="S17" s="10">
        <f t="shared" si="12"/>
        <v>2242.258957210606</v>
      </c>
      <c r="T17" s="31">
        <f t="shared" si="13"/>
        <v>10057.437856961358</v>
      </c>
    </row>
    <row r="18" spans="1:20" s="4" customFormat="1" ht="12.75">
      <c r="A18" s="25" t="s">
        <v>490</v>
      </c>
      <c r="B18" s="26" t="s">
        <v>218</v>
      </c>
      <c r="C18" s="59">
        <v>821</v>
      </c>
      <c r="D18" s="64">
        <v>975005</v>
      </c>
      <c r="E18" s="27">
        <v>79500</v>
      </c>
      <c r="F18" s="28">
        <f t="shared" si="0"/>
        <v>10068.919559748429</v>
      </c>
      <c r="G18" s="29">
        <f t="shared" si="1"/>
        <v>0.00047913698942296203</v>
      </c>
      <c r="H18" s="7">
        <f t="shared" si="2"/>
        <v>12.264213836477987</v>
      </c>
      <c r="I18" s="7">
        <f t="shared" si="3"/>
        <v>1448.4195597484274</v>
      </c>
      <c r="J18" s="7">
        <f t="shared" si="14"/>
        <v>1448.4195597484274</v>
      </c>
      <c r="K18" s="7">
        <f t="shared" si="4"/>
        <v>0.0001986039636050705</v>
      </c>
      <c r="L18" s="30">
        <f t="shared" si="5"/>
        <v>59113.40724408456</v>
      </c>
      <c r="M18" s="10">
        <f t="shared" si="6"/>
        <v>6920.094543418431</v>
      </c>
      <c r="N18" s="31">
        <f t="shared" si="7"/>
        <v>66033.50178750299</v>
      </c>
      <c r="O18" s="7">
        <f t="shared" si="8"/>
        <v>1858.9195597484274</v>
      </c>
      <c r="P18" s="7">
        <f t="shared" si="9"/>
        <v>1858.9195597484274</v>
      </c>
      <c r="Q18" s="7">
        <f t="shared" si="10"/>
        <v>0.00023509890325494628</v>
      </c>
      <c r="R18" s="30">
        <f t="shared" si="11"/>
        <v>22423.611104994623</v>
      </c>
      <c r="S18" s="10">
        <f t="shared" si="12"/>
        <v>3691.052781102657</v>
      </c>
      <c r="T18" s="31">
        <f t="shared" si="13"/>
        <v>26114.66388609728</v>
      </c>
    </row>
    <row r="19" spans="1:20" s="4" customFormat="1" ht="12.75">
      <c r="A19" s="25" t="s">
        <v>494</v>
      </c>
      <c r="B19" s="26" t="s">
        <v>340</v>
      </c>
      <c r="C19" s="59">
        <v>2511</v>
      </c>
      <c r="D19" s="64">
        <v>2447748</v>
      </c>
      <c r="E19" s="27">
        <v>124750</v>
      </c>
      <c r="F19" s="28">
        <f t="shared" si="0"/>
        <v>49268.89962324649</v>
      </c>
      <c r="G19" s="29">
        <f t="shared" si="1"/>
        <v>0.002344497053292006</v>
      </c>
      <c r="H19" s="7">
        <f t="shared" si="2"/>
        <v>19.621226452905812</v>
      </c>
      <c r="I19" s="7">
        <f t="shared" si="3"/>
        <v>22903.399623246496</v>
      </c>
      <c r="J19" s="7">
        <f t="shared" si="14"/>
        <v>22903.399623246496</v>
      </c>
      <c r="K19" s="7">
        <f t="shared" si="4"/>
        <v>0.0031404615565932335</v>
      </c>
      <c r="L19" s="30">
        <f t="shared" si="5"/>
        <v>289251.742514632</v>
      </c>
      <c r="M19" s="10">
        <f t="shared" si="6"/>
        <v>109425.26265392898</v>
      </c>
      <c r="N19" s="31">
        <f t="shared" si="7"/>
        <v>398677.005168561</v>
      </c>
      <c r="O19" s="7">
        <f t="shared" si="8"/>
        <v>24158.899623246496</v>
      </c>
      <c r="P19" s="7">
        <f t="shared" si="9"/>
        <v>24158.899623246496</v>
      </c>
      <c r="Q19" s="7">
        <f t="shared" si="10"/>
        <v>0.003055393535178165</v>
      </c>
      <c r="R19" s="30">
        <f t="shared" si="11"/>
        <v>109722.46209406588</v>
      </c>
      <c r="S19" s="10">
        <f t="shared" si="12"/>
        <v>47969.67850229719</v>
      </c>
      <c r="T19" s="31">
        <f t="shared" si="13"/>
        <v>157692.14059636305</v>
      </c>
    </row>
    <row r="20" spans="1:20" s="4" customFormat="1" ht="12.75">
      <c r="A20" s="25" t="s">
        <v>488</v>
      </c>
      <c r="B20" s="26" t="s">
        <v>185</v>
      </c>
      <c r="C20" s="59">
        <v>1316</v>
      </c>
      <c r="D20" s="64">
        <v>2020663</v>
      </c>
      <c r="E20" s="27">
        <v>125200</v>
      </c>
      <c r="F20" s="28">
        <f t="shared" si="0"/>
        <v>21239.556773162938</v>
      </c>
      <c r="G20" s="29">
        <f t="shared" si="1"/>
        <v>0.0010107000287949103</v>
      </c>
      <c r="H20" s="7">
        <f t="shared" si="2"/>
        <v>16.139480830670927</v>
      </c>
      <c r="I20" s="7">
        <f t="shared" si="3"/>
        <v>7421.556773162939</v>
      </c>
      <c r="J20" s="7">
        <f t="shared" si="14"/>
        <v>7421.556773162939</v>
      </c>
      <c r="K20" s="7">
        <f t="shared" si="4"/>
        <v>0.0010176268204540291</v>
      </c>
      <c r="L20" s="30">
        <f t="shared" si="5"/>
        <v>124694.86539896492</v>
      </c>
      <c r="M20" s="10">
        <f t="shared" si="6"/>
        <v>35457.87143233221</v>
      </c>
      <c r="N20" s="31">
        <f t="shared" si="7"/>
        <v>160152.73683129714</v>
      </c>
      <c r="O20" s="7">
        <f t="shared" si="8"/>
        <v>8079.556773162939</v>
      </c>
      <c r="P20" s="7">
        <f t="shared" si="9"/>
        <v>8079.556773162939</v>
      </c>
      <c r="Q20" s="7">
        <f t="shared" si="10"/>
        <v>0.0010218273976383052</v>
      </c>
      <c r="R20" s="30">
        <f t="shared" si="11"/>
        <v>47300.7613476018</v>
      </c>
      <c r="S20" s="10">
        <f t="shared" si="12"/>
        <v>16042.690142921392</v>
      </c>
      <c r="T20" s="31">
        <f t="shared" si="13"/>
        <v>63343.45149052319</v>
      </c>
    </row>
    <row r="21" spans="1:20" s="4" customFormat="1" ht="12.75">
      <c r="A21" s="25" t="s">
        <v>493</v>
      </c>
      <c r="B21" s="26" t="s">
        <v>330</v>
      </c>
      <c r="C21" s="59">
        <v>427</v>
      </c>
      <c r="D21" s="64">
        <v>846547</v>
      </c>
      <c r="E21" s="27">
        <v>85650</v>
      </c>
      <c r="F21" s="28">
        <f t="shared" si="0"/>
        <v>4220.380256859311</v>
      </c>
      <c r="G21" s="29">
        <f t="shared" si="1"/>
        <v>0.00020082991809522416</v>
      </c>
      <c r="H21" s="7">
        <f t="shared" si="2"/>
        <v>9.88379451255108</v>
      </c>
      <c r="I21" s="7">
        <f t="shared" si="3"/>
        <v>-263.11974314068857</v>
      </c>
      <c r="J21" s="7">
        <f t="shared" si="14"/>
        <v>0</v>
      </c>
      <c r="K21" s="7">
        <f t="shared" si="4"/>
        <v>0</v>
      </c>
      <c r="L21" s="30">
        <f t="shared" si="5"/>
        <v>24777.341339178594</v>
      </c>
      <c r="M21" s="10">
        <f t="shared" si="6"/>
        <v>0</v>
      </c>
      <c r="N21" s="31">
        <f t="shared" si="7"/>
        <v>24777.341339178594</v>
      </c>
      <c r="O21" s="7">
        <f t="shared" si="8"/>
        <v>-49.619743140688556</v>
      </c>
      <c r="P21" s="7">
        <f t="shared" si="9"/>
        <v>0</v>
      </c>
      <c r="Q21" s="7">
        <f t="shared" si="10"/>
        <v>0</v>
      </c>
      <c r="R21" s="30">
        <f t="shared" si="11"/>
        <v>9398.840166856491</v>
      </c>
      <c r="S21" s="10">
        <f t="shared" si="12"/>
        <v>0</v>
      </c>
      <c r="T21" s="31">
        <f t="shared" si="13"/>
        <v>9398.840166856491</v>
      </c>
    </row>
    <row r="22" spans="1:20" s="4" customFormat="1" ht="12.75">
      <c r="A22" s="25" t="s">
        <v>497</v>
      </c>
      <c r="B22" s="26" t="s">
        <v>439</v>
      </c>
      <c r="C22" s="59">
        <v>4022</v>
      </c>
      <c r="D22" s="64">
        <v>5668044</v>
      </c>
      <c r="E22" s="27">
        <v>420600</v>
      </c>
      <c r="F22" s="28">
        <f t="shared" si="0"/>
        <v>54200.83920114123</v>
      </c>
      <c r="G22" s="29">
        <f t="shared" si="1"/>
        <v>0.0025791870483154126</v>
      </c>
      <c r="H22" s="7">
        <f t="shared" si="2"/>
        <v>13.476091298145507</v>
      </c>
      <c r="I22" s="7">
        <f t="shared" si="3"/>
        <v>11969.839201141229</v>
      </c>
      <c r="J22" s="7">
        <f t="shared" si="14"/>
        <v>11969.839201141229</v>
      </c>
      <c r="K22" s="7">
        <f t="shared" si="4"/>
        <v>0.001641276861432953</v>
      </c>
      <c r="L22" s="30">
        <f t="shared" si="5"/>
        <v>318206.562447526</v>
      </c>
      <c r="M22" s="10">
        <f t="shared" si="6"/>
        <v>57188.13888138905</v>
      </c>
      <c r="N22" s="31">
        <f t="shared" si="7"/>
        <v>375394.7013289151</v>
      </c>
      <c r="O22" s="7">
        <f t="shared" si="8"/>
        <v>13980.839201141229</v>
      </c>
      <c r="P22" s="7">
        <f t="shared" si="9"/>
        <v>13980.839201141229</v>
      </c>
      <c r="Q22" s="7">
        <f t="shared" si="10"/>
        <v>0.0017681668609785806</v>
      </c>
      <c r="R22" s="30">
        <f t="shared" si="11"/>
        <v>120705.95386116131</v>
      </c>
      <c r="S22" s="10">
        <f t="shared" si="12"/>
        <v>27760.219717363714</v>
      </c>
      <c r="T22" s="31">
        <f t="shared" si="13"/>
        <v>148466.17357852502</v>
      </c>
    </row>
    <row r="23" spans="1:20" s="4" customFormat="1" ht="12.75">
      <c r="A23" s="9" t="s">
        <v>483</v>
      </c>
      <c r="B23" s="26" t="s">
        <v>16</v>
      </c>
      <c r="C23" s="8">
        <v>2011</v>
      </c>
      <c r="D23" s="64">
        <v>1762226</v>
      </c>
      <c r="E23" s="27">
        <v>83450</v>
      </c>
      <c r="F23" s="28">
        <f t="shared" si="0"/>
        <v>42466.58461354104</v>
      </c>
      <c r="G23" s="29">
        <f t="shared" si="1"/>
        <v>0.002020803859050386</v>
      </c>
      <c r="H23" s="7">
        <f t="shared" si="2"/>
        <v>21.117147992810064</v>
      </c>
      <c r="I23" s="7">
        <f t="shared" si="3"/>
        <v>21351.08461354104</v>
      </c>
      <c r="J23" s="7">
        <f t="shared" si="14"/>
        <v>21351.08461354104</v>
      </c>
      <c r="K23" s="7">
        <f t="shared" si="4"/>
        <v>0.0029276116874954326</v>
      </c>
      <c r="L23" s="30">
        <f t="shared" si="5"/>
        <v>249316.1749509843</v>
      </c>
      <c r="M23" s="10">
        <f t="shared" si="6"/>
        <v>102008.78822424436</v>
      </c>
      <c r="N23" s="31">
        <f t="shared" si="7"/>
        <v>351324.9631752287</v>
      </c>
      <c r="O23" s="7">
        <f t="shared" si="8"/>
        <v>22356.58461354104</v>
      </c>
      <c r="P23" s="7">
        <f t="shared" si="9"/>
        <v>22356.58461354104</v>
      </c>
      <c r="Q23" s="7">
        <f t="shared" si="10"/>
        <v>0.002827453450369426</v>
      </c>
      <c r="R23" s="30">
        <f t="shared" si="11"/>
        <v>94573.62060355805</v>
      </c>
      <c r="S23" s="10">
        <f t="shared" si="12"/>
        <v>44391.019170799984</v>
      </c>
      <c r="T23" s="31">
        <f t="shared" si="13"/>
        <v>138964.63977435805</v>
      </c>
    </row>
    <row r="24" spans="1:20" s="4" customFormat="1" ht="12.75">
      <c r="A24" s="25" t="s">
        <v>494</v>
      </c>
      <c r="B24" s="26" t="s">
        <v>341</v>
      </c>
      <c r="C24" s="59">
        <v>1019</v>
      </c>
      <c r="D24" s="64">
        <v>974190</v>
      </c>
      <c r="E24" s="27">
        <v>64800</v>
      </c>
      <c r="F24" s="28">
        <f t="shared" si="0"/>
        <v>15319.438425925926</v>
      </c>
      <c r="G24" s="29">
        <f t="shared" si="1"/>
        <v>0.0007289868156650544</v>
      </c>
      <c r="H24" s="7">
        <f t="shared" si="2"/>
        <v>15.033796296296297</v>
      </c>
      <c r="I24" s="7">
        <f t="shared" si="3"/>
        <v>4619.938425925926</v>
      </c>
      <c r="J24" s="7">
        <f t="shared" si="14"/>
        <v>4619.938425925926</v>
      </c>
      <c r="K24" s="7">
        <f t="shared" si="4"/>
        <v>0.0006334753468529686</v>
      </c>
      <c r="L24" s="30">
        <f t="shared" si="5"/>
        <v>89938.5675939458</v>
      </c>
      <c r="M24" s="10">
        <f t="shared" si="6"/>
        <v>22072.61734143662</v>
      </c>
      <c r="N24" s="31">
        <f t="shared" si="7"/>
        <v>112011.18493538242</v>
      </c>
      <c r="O24" s="7">
        <f t="shared" si="8"/>
        <v>5129.438425925926</v>
      </c>
      <c r="P24" s="7">
        <f t="shared" si="9"/>
        <v>5129.438425925926</v>
      </c>
      <c r="Q24" s="7">
        <f t="shared" si="10"/>
        <v>0.0006487237933050552</v>
      </c>
      <c r="R24" s="30">
        <f t="shared" si="11"/>
        <v>34116.58297312455</v>
      </c>
      <c r="S24" s="10">
        <f t="shared" si="12"/>
        <v>10184.963554889368</v>
      </c>
      <c r="T24" s="31">
        <f t="shared" si="13"/>
        <v>44301.54652801392</v>
      </c>
    </row>
    <row r="25" spans="1:20" s="4" customFormat="1" ht="12.75">
      <c r="A25" s="25" t="s">
        <v>492</v>
      </c>
      <c r="B25" s="26" t="s">
        <v>312</v>
      </c>
      <c r="C25" s="59">
        <v>326</v>
      </c>
      <c r="D25" s="64">
        <v>334169</v>
      </c>
      <c r="E25" s="27">
        <v>19900</v>
      </c>
      <c r="F25" s="28">
        <f t="shared" si="0"/>
        <v>5474.326331658292</v>
      </c>
      <c r="G25" s="29">
        <f t="shared" si="1"/>
        <v>0.000260499870130568</v>
      </c>
      <c r="H25" s="7">
        <f t="shared" si="2"/>
        <v>16.79241206030151</v>
      </c>
      <c r="I25" s="7">
        <f t="shared" si="3"/>
        <v>2051.3263316582916</v>
      </c>
      <c r="J25" s="7">
        <f t="shared" si="14"/>
        <v>2051.3263316582916</v>
      </c>
      <c r="K25" s="7">
        <f t="shared" si="4"/>
        <v>0.00028127315553895635</v>
      </c>
      <c r="L25" s="30">
        <f t="shared" si="5"/>
        <v>32139.106873391032</v>
      </c>
      <c r="M25" s="10">
        <f t="shared" si="6"/>
        <v>9800.594074374867</v>
      </c>
      <c r="N25" s="31">
        <f t="shared" si="7"/>
        <v>41939.7009477659</v>
      </c>
      <c r="O25" s="7">
        <f t="shared" si="8"/>
        <v>2214.3263316582916</v>
      </c>
      <c r="P25" s="7">
        <f t="shared" si="9"/>
        <v>2214.3263316582916</v>
      </c>
      <c r="Q25" s="7">
        <f t="shared" si="10"/>
        <v>0.0002800474551420961</v>
      </c>
      <c r="R25" s="30">
        <f t="shared" si="11"/>
        <v>12191.393922110583</v>
      </c>
      <c r="S25" s="10">
        <f t="shared" si="12"/>
        <v>4396.745045730909</v>
      </c>
      <c r="T25" s="31">
        <f t="shared" si="13"/>
        <v>16588.138967841493</v>
      </c>
    </row>
    <row r="26" spans="1:20" s="4" customFormat="1" ht="12.75">
      <c r="A26" s="9" t="s">
        <v>482</v>
      </c>
      <c r="B26" s="26" t="s">
        <v>0</v>
      </c>
      <c r="C26" s="8">
        <v>23055</v>
      </c>
      <c r="D26" s="64">
        <v>38392855</v>
      </c>
      <c r="E26" s="27">
        <v>1963550</v>
      </c>
      <c r="F26" s="28">
        <f t="shared" si="0"/>
        <v>450789.27046675666</v>
      </c>
      <c r="G26" s="29">
        <f t="shared" si="1"/>
        <v>0.021451141071685317</v>
      </c>
      <c r="H26" s="7">
        <f t="shared" si="2"/>
        <v>19.55277685824145</v>
      </c>
      <c r="I26" s="7">
        <f t="shared" si="3"/>
        <v>208711.77046675666</v>
      </c>
      <c r="J26" s="7">
        <f t="shared" si="14"/>
        <v>208711.77046675666</v>
      </c>
      <c r="K26" s="7">
        <f t="shared" si="4"/>
        <v>0.02861807864078354</v>
      </c>
      <c r="L26" s="30">
        <f t="shared" si="5"/>
        <v>2646529.20983619</v>
      </c>
      <c r="M26" s="10">
        <f t="shared" si="6"/>
        <v>997159.4033189258</v>
      </c>
      <c r="N26" s="31">
        <f t="shared" si="7"/>
        <v>3643688.613155116</v>
      </c>
      <c r="O26" s="7">
        <f t="shared" si="8"/>
        <v>220239.27046675666</v>
      </c>
      <c r="P26" s="7">
        <f t="shared" si="9"/>
        <v>220239.27046675666</v>
      </c>
      <c r="Q26" s="7">
        <f t="shared" si="10"/>
        <v>0.027853820069229474</v>
      </c>
      <c r="R26" s="30">
        <f t="shared" si="11"/>
        <v>1003913.4021548729</v>
      </c>
      <c r="S26" s="10">
        <f t="shared" si="12"/>
        <v>437304.97508690273</v>
      </c>
      <c r="T26" s="31">
        <f t="shared" si="13"/>
        <v>1441218.3772417756</v>
      </c>
    </row>
    <row r="27" spans="1:20" s="4" customFormat="1" ht="12.75">
      <c r="A27" s="25" t="s">
        <v>487</v>
      </c>
      <c r="B27" s="26" t="s">
        <v>157</v>
      </c>
      <c r="C27" s="59">
        <v>19136</v>
      </c>
      <c r="D27" s="64">
        <v>26833914</v>
      </c>
      <c r="E27" s="27">
        <v>1503750</v>
      </c>
      <c r="F27" s="28">
        <f t="shared" si="0"/>
        <v>341475.49679401494</v>
      </c>
      <c r="G27" s="29">
        <f t="shared" si="1"/>
        <v>0.016249364246553034</v>
      </c>
      <c r="H27" s="7">
        <f t="shared" si="2"/>
        <v>17.84466433915212</v>
      </c>
      <c r="I27" s="7">
        <f t="shared" si="3"/>
        <v>140547.496794015</v>
      </c>
      <c r="J27" s="7">
        <f t="shared" si="14"/>
        <v>140547.496794015</v>
      </c>
      <c r="K27" s="7">
        <f t="shared" si="4"/>
        <v>0.01927154998024917</v>
      </c>
      <c r="L27" s="30">
        <f t="shared" si="5"/>
        <v>2004761.2840761475</v>
      </c>
      <c r="M27" s="10">
        <f t="shared" si="6"/>
        <v>671491.8747882082</v>
      </c>
      <c r="N27" s="31">
        <f t="shared" si="7"/>
        <v>2676253.1588643556</v>
      </c>
      <c r="O27" s="7">
        <f t="shared" si="8"/>
        <v>150115.496794015</v>
      </c>
      <c r="P27" s="7">
        <f t="shared" si="9"/>
        <v>150115.496794015</v>
      </c>
      <c r="Q27" s="7">
        <f t="shared" si="10"/>
        <v>0.01898521561773253</v>
      </c>
      <c r="R27" s="30">
        <f t="shared" si="11"/>
        <v>760470.246738682</v>
      </c>
      <c r="S27" s="10">
        <f t="shared" si="12"/>
        <v>298067.88519840076</v>
      </c>
      <c r="T27" s="31">
        <f t="shared" si="13"/>
        <v>1058538.1319370829</v>
      </c>
    </row>
    <row r="28" spans="1:20" s="4" customFormat="1" ht="12.75">
      <c r="A28" s="25" t="s">
        <v>486</v>
      </c>
      <c r="B28" s="26" t="s">
        <v>120</v>
      </c>
      <c r="C28" s="59">
        <v>114</v>
      </c>
      <c r="D28" s="64">
        <v>223146</v>
      </c>
      <c r="E28" s="27">
        <v>19200</v>
      </c>
      <c r="F28" s="28">
        <f t="shared" si="0"/>
        <v>1324.929375</v>
      </c>
      <c r="G28" s="29">
        <f t="shared" si="1"/>
        <v>6.304774491131278E-05</v>
      </c>
      <c r="H28" s="7">
        <f t="shared" si="2"/>
        <v>11.6221875</v>
      </c>
      <c r="I28" s="7">
        <f t="shared" si="3"/>
        <v>127.92937500000009</v>
      </c>
      <c r="J28" s="7">
        <f t="shared" si="14"/>
        <v>127.92937500000009</v>
      </c>
      <c r="K28" s="7">
        <f t="shared" si="4"/>
        <v>1.7541382098521484E-05</v>
      </c>
      <c r="L28" s="30">
        <f t="shared" si="5"/>
        <v>7778.499892592476</v>
      </c>
      <c r="M28" s="10">
        <f t="shared" si="6"/>
        <v>611.2064449296679</v>
      </c>
      <c r="N28" s="31">
        <f t="shared" si="7"/>
        <v>8389.706337522144</v>
      </c>
      <c r="O28" s="7">
        <f t="shared" si="8"/>
        <v>184.92937500000008</v>
      </c>
      <c r="P28" s="7">
        <f t="shared" si="9"/>
        <v>184.92937500000008</v>
      </c>
      <c r="Q28" s="7">
        <f t="shared" si="10"/>
        <v>2.3388152012347707E-05</v>
      </c>
      <c r="R28" s="30">
        <f t="shared" si="11"/>
        <v>2950.634461849438</v>
      </c>
      <c r="S28" s="10">
        <f t="shared" si="12"/>
        <v>367.193986593859</v>
      </c>
      <c r="T28" s="31">
        <f t="shared" si="13"/>
        <v>3317.828448443297</v>
      </c>
    </row>
    <row r="29" spans="1:20" s="4" customFormat="1" ht="12.75">
      <c r="A29" s="25" t="s">
        <v>485</v>
      </c>
      <c r="B29" s="26" t="s">
        <v>100</v>
      </c>
      <c r="C29" s="60">
        <v>461</v>
      </c>
      <c r="D29" s="64">
        <v>546817</v>
      </c>
      <c r="E29" s="27">
        <v>38350</v>
      </c>
      <c r="F29" s="28">
        <f t="shared" si="0"/>
        <v>6573.210873533247</v>
      </c>
      <c r="G29" s="29">
        <f t="shared" si="1"/>
        <v>0.00031279110435814103</v>
      </c>
      <c r="H29" s="7">
        <f t="shared" si="2"/>
        <v>14.258591916558018</v>
      </c>
      <c r="I29" s="7">
        <f t="shared" si="3"/>
        <v>1732.7108735332463</v>
      </c>
      <c r="J29" s="7">
        <f t="shared" si="14"/>
        <v>1732.7108735332463</v>
      </c>
      <c r="K29" s="7">
        <f t="shared" si="4"/>
        <v>0.00023758533565031165</v>
      </c>
      <c r="L29" s="30">
        <f t="shared" si="5"/>
        <v>38590.52492799177</v>
      </c>
      <c r="M29" s="10">
        <f t="shared" si="6"/>
        <v>8278.349308774736</v>
      </c>
      <c r="N29" s="31">
        <f t="shared" si="7"/>
        <v>46868.8742367665</v>
      </c>
      <c r="O29" s="7">
        <f t="shared" si="8"/>
        <v>1963.2108735332463</v>
      </c>
      <c r="P29" s="7">
        <f t="shared" si="9"/>
        <v>1963.2108735332463</v>
      </c>
      <c r="Q29" s="7">
        <f t="shared" si="10"/>
        <v>0.0002482887012541381</v>
      </c>
      <c r="R29" s="30">
        <f t="shared" si="11"/>
        <v>14638.623683961001</v>
      </c>
      <c r="S29" s="10">
        <f t="shared" si="12"/>
        <v>3898.132609689968</v>
      </c>
      <c r="T29" s="31">
        <f t="shared" si="13"/>
        <v>18536.756293650968</v>
      </c>
    </row>
    <row r="30" spans="1:20" s="4" customFormat="1" ht="12.75">
      <c r="A30" s="25" t="s">
        <v>496</v>
      </c>
      <c r="B30" s="26" t="s">
        <v>399</v>
      </c>
      <c r="C30" s="59">
        <v>1521</v>
      </c>
      <c r="D30" s="64">
        <v>4068843</v>
      </c>
      <c r="E30" s="27">
        <v>203950</v>
      </c>
      <c r="F30" s="28">
        <f t="shared" si="0"/>
        <v>30344.252037264036</v>
      </c>
      <c r="G30" s="29">
        <f t="shared" si="1"/>
        <v>0.0014439536914712954</v>
      </c>
      <c r="H30" s="7">
        <f t="shared" si="2"/>
        <v>19.950198578082862</v>
      </c>
      <c r="I30" s="7">
        <f t="shared" si="3"/>
        <v>14373.752037264034</v>
      </c>
      <c r="J30" s="7">
        <f t="shared" si="14"/>
        <v>14373.752037264034</v>
      </c>
      <c r="K30" s="7">
        <f t="shared" si="4"/>
        <v>0.0019708958687170157</v>
      </c>
      <c r="L30" s="30">
        <f t="shared" si="5"/>
        <v>178147.42858475557</v>
      </c>
      <c r="M30" s="10">
        <f t="shared" si="6"/>
        <v>68673.28073006465</v>
      </c>
      <c r="N30" s="31">
        <f t="shared" si="7"/>
        <v>246820.70931482024</v>
      </c>
      <c r="O30" s="7">
        <f t="shared" si="8"/>
        <v>15134.252037264034</v>
      </c>
      <c r="P30" s="7">
        <f t="shared" si="9"/>
        <v>15134.252037264034</v>
      </c>
      <c r="Q30" s="7">
        <f t="shared" si="10"/>
        <v>0.001914039817853243</v>
      </c>
      <c r="R30" s="30">
        <f t="shared" si="11"/>
        <v>67577.03276085663</v>
      </c>
      <c r="S30" s="10">
        <f t="shared" si="12"/>
        <v>30050.425140295916</v>
      </c>
      <c r="T30" s="31">
        <f t="shared" si="13"/>
        <v>97627.45790115255</v>
      </c>
    </row>
    <row r="31" spans="1:20" s="4" customFormat="1" ht="12.75">
      <c r="A31" s="25" t="s">
        <v>484</v>
      </c>
      <c r="B31" s="26" t="s">
        <v>75</v>
      </c>
      <c r="C31" s="61">
        <v>1525</v>
      </c>
      <c r="D31" s="64">
        <v>1767720</v>
      </c>
      <c r="E31" s="27">
        <v>146000</v>
      </c>
      <c r="F31" s="28">
        <f t="shared" si="0"/>
        <v>18464.198630136987</v>
      </c>
      <c r="G31" s="29">
        <f t="shared" si="1"/>
        <v>0.000878632557470988</v>
      </c>
      <c r="H31" s="7">
        <f t="shared" si="2"/>
        <v>12.107671232876712</v>
      </c>
      <c r="I31" s="7">
        <f t="shared" si="3"/>
        <v>2451.6986301369852</v>
      </c>
      <c r="J31" s="7">
        <f t="shared" si="14"/>
        <v>2451.6986301369852</v>
      </c>
      <c r="K31" s="7">
        <f t="shared" si="4"/>
        <v>0.00033617128561485215</v>
      </c>
      <c r="L31" s="30">
        <f t="shared" si="5"/>
        <v>108401.07387710888</v>
      </c>
      <c r="M31" s="10">
        <f t="shared" si="6"/>
        <v>11713.447390522797</v>
      </c>
      <c r="N31" s="31">
        <f t="shared" si="7"/>
        <v>120114.52126763167</v>
      </c>
      <c r="O31" s="7">
        <f t="shared" si="8"/>
        <v>3214.1986301369852</v>
      </c>
      <c r="P31" s="7">
        <f t="shared" si="9"/>
        <v>3214.1986301369852</v>
      </c>
      <c r="Q31" s="7">
        <f t="shared" si="10"/>
        <v>0.0004065020290017394</v>
      </c>
      <c r="R31" s="30">
        <f t="shared" si="11"/>
        <v>41120.00368964224</v>
      </c>
      <c r="S31" s="10">
        <f t="shared" si="12"/>
        <v>6382.081855327309</v>
      </c>
      <c r="T31" s="31">
        <f t="shared" si="13"/>
        <v>47502.08554496955</v>
      </c>
    </row>
    <row r="32" spans="1:20" s="4" customFormat="1" ht="12.75">
      <c r="A32" s="9" t="s">
        <v>483</v>
      </c>
      <c r="B32" s="26" t="s">
        <v>17</v>
      </c>
      <c r="C32" s="8">
        <v>68</v>
      </c>
      <c r="D32" s="64">
        <v>177899</v>
      </c>
      <c r="E32" s="27">
        <v>8150</v>
      </c>
      <c r="F32" s="28">
        <f t="shared" si="0"/>
        <v>1484.3106748466257</v>
      </c>
      <c r="G32" s="29">
        <f t="shared" si="1"/>
        <v>7.063202202522574E-05</v>
      </c>
      <c r="H32" s="7">
        <f t="shared" si="2"/>
        <v>21.828098159509203</v>
      </c>
      <c r="I32" s="7">
        <f t="shared" si="3"/>
        <v>770.3106748466258</v>
      </c>
      <c r="J32" s="7">
        <f t="shared" si="14"/>
        <v>770.3106748466258</v>
      </c>
      <c r="K32" s="7">
        <f t="shared" si="4"/>
        <v>0.00010562323064624208</v>
      </c>
      <c r="L32" s="30">
        <f t="shared" si="5"/>
        <v>8714.208200620764</v>
      </c>
      <c r="M32" s="10">
        <f t="shared" si="6"/>
        <v>3680.3028941896973</v>
      </c>
      <c r="N32" s="31">
        <f t="shared" si="7"/>
        <v>12394.511094810461</v>
      </c>
      <c r="O32" s="7">
        <f t="shared" si="8"/>
        <v>804.3106748466258</v>
      </c>
      <c r="P32" s="7">
        <f t="shared" si="9"/>
        <v>804.3106748466258</v>
      </c>
      <c r="Q32" s="7">
        <f t="shared" si="10"/>
        <v>0.00010172175366118469</v>
      </c>
      <c r="R32" s="30">
        <f t="shared" si="11"/>
        <v>3305.5786307805647</v>
      </c>
      <c r="S32" s="10">
        <f t="shared" si="12"/>
        <v>1597.0315324805995</v>
      </c>
      <c r="T32" s="31">
        <f t="shared" si="13"/>
        <v>4902.610163261164</v>
      </c>
    </row>
    <row r="33" spans="1:20" s="4" customFormat="1" ht="12.75">
      <c r="A33" s="25" t="s">
        <v>491</v>
      </c>
      <c r="B33" s="26" t="s">
        <v>255</v>
      </c>
      <c r="C33" s="59">
        <v>33039</v>
      </c>
      <c r="D33" s="64">
        <v>49871763.4</v>
      </c>
      <c r="E33" s="27">
        <v>2481850</v>
      </c>
      <c r="F33" s="28">
        <f t="shared" si="0"/>
        <v>663905.228346838</v>
      </c>
      <c r="G33" s="29">
        <f t="shared" si="1"/>
        <v>0.031592421658021064</v>
      </c>
      <c r="H33" s="7">
        <f t="shared" si="2"/>
        <v>20.0945920986361</v>
      </c>
      <c r="I33" s="7">
        <f t="shared" si="3"/>
        <v>316995.7283468381</v>
      </c>
      <c r="J33" s="7">
        <f t="shared" si="14"/>
        <v>316995.7283468381</v>
      </c>
      <c r="K33" s="7">
        <f t="shared" si="4"/>
        <v>0.04346572626131411</v>
      </c>
      <c r="L33" s="30">
        <f t="shared" si="5"/>
        <v>3897707.1871377775</v>
      </c>
      <c r="M33" s="10">
        <f t="shared" si="6"/>
        <v>1514506.2045426355</v>
      </c>
      <c r="N33" s="31">
        <f t="shared" si="7"/>
        <v>5412213.391680413</v>
      </c>
      <c r="O33" s="7">
        <f t="shared" si="8"/>
        <v>333515.2283468381</v>
      </c>
      <c r="P33" s="7">
        <f t="shared" si="9"/>
        <v>333515.2283468381</v>
      </c>
      <c r="Q33" s="7">
        <f t="shared" si="10"/>
        <v>0.04217991251529782</v>
      </c>
      <c r="R33" s="30">
        <f t="shared" si="11"/>
        <v>1478525.3335953858</v>
      </c>
      <c r="S33" s="10">
        <f t="shared" si="12"/>
        <v>662224.6264901757</v>
      </c>
      <c r="T33" s="31">
        <f t="shared" si="13"/>
        <v>2140749.9600855615</v>
      </c>
    </row>
    <row r="34" spans="1:20" s="4" customFormat="1" ht="12.75">
      <c r="A34" s="25" t="s">
        <v>486</v>
      </c>
      <c r="B34" s="26" t="s">
        <v>121</v>
      </c>
      <c r="C34" s="59">
        <v>5235</v>
      </c>
      <c r="D34" s="64">
        <v>14372103</v>
      </c>
      <c r="E34" s="27">
        <v>1404100</v>
      </c>
      <c r="F34" s="28">
        <f t="shared" si="0"/>
        <v>53584.47347411153</v>
      </c>
      <c r="G34" s="29">
        <f t="shared" si="1"/>
        <v>0.0025498568290123315</v>
      </c>
      <c r="H34" s="7">
        <f t="shared" si="2"/>
        <v>10.235811551883769</v>
      </c>
      <c r="I34" s="7">
        <f t="shared" si="3"/>
        <v>-1383.02652588847</v>
      </c>
      <c r="J34" s="7">
        <f t="shared" si="14"/>
        <v>0</v>
      </c>
      <c r="K34" s="7">
        <f t="shared" si="4"/>
        <v>0</v>
      </c>
      <c r="L34" s="30">
        <f t="shared" si="5"/>
        <v>314587.9539149028</v>
      </c>
      <c r="M34" s="10">
        <f t="shared" si="6"/>
        <v>0</v>
      </c>
      <c r="N34" s="31">
        <f t="shared" si="7"/>
        <v>314587.9539149028</v>
      </c>
      <c r="O34" s="7">
        <f t="shared" si="8"/>
        <v>1234.47347411153</v>
      </c>
      <c r="P34" s="7">
        <f t="shared" si="9"/>
        <v>1234.47347411153</v>
      </c>
      <c r="Q34" s="7">
        <f t="shared" si="10"/>
        <v>0.00015612475447846744</v>
      </c>
      <c r="R34" s="30">
        <f t="shared" si="11"/>
        <v>119333.29959777712</v>
      </c>
      <c r="S34" s="10">
        <f t="shared" si="12"/>
        <v>2451.158645311939</v>
      </c>
      <c r="T34" s="31">
        <f t="shared" si="13"/>
        <v>121784.45824308906</v>
      </c>
    </row>
    <row r="35" spans="1:20" s="4" customFormat="1" ht="12.75">
      <c r="A35" s="25" t="s">
        <v>496</v>
      </c>
      <c r="B35" s="26" t="s">
        <v>528</v>
      </c>
      <c r="C35" s="59">
        <v>251</v>
      </c>
      <c r="D35" s="64">
        <v>239934</v>
      </c>
      <c r="E35" s="27">
        <v>13500</v>
      </c>
      <c r="F35" s="28">
        <f t="shared" si="0"/>
        <v>4460.995111111111</v>
      </c>
      <c r="G35" s="29">
        <f t="shared" si="1"/>
        <v>0.0002122797540177919</v>
      </c>
      <c r="H35" s="7">
        <f t="shared" si="2"/>
        <v>17.77288888888889</v>
      </c>
      <c r="I35" s="7">
        <f t="shared" si="3"/>
        <v>1825.4951111111113</v>
      </c>
      <c r="J35" s="7">
        <f t="shared" si="14"/>
        <v>1825.4951111111113</v>
      </c>
      <c r="K35" s="7">
        <f t="shared" si="4"/>
        <v>0.0002503076972195238</v>
      </c>
      <c r="L35" s="30">
        <f t="shared" si="5"/>
        <v>26189.96200656608</v>
      </c>
      <c r="M35" s="10">
        <f t="shared" si="6"/>
        <v>8721.643305915553</v>
      </c>
      <c r="N35" s="31">
        <f t="shared" si="7"/>
        <v>34911.60531248163</v>
      </c>
      <c r="O35" s="7">
        <f t="shared" si="8"/>
        <v>1950.9951111111113</v>
      </c>
      <c r="P35" s="7">
        <f t="shared" si="9"/>
        <v>1950.9951111111113</v>
      </c>
      <c r="Q35" s="7">
        <f t="shared" si="10"/>
        <v>0.00024674376493195773</v>
      </c>
      <c r="R35" s="30">
        <f t="shared" si="11"/>
        <v>9934.69248803266</v>
      </c>
      <c r="S35" s="10">
        <f t="shared" si="12"/>
        <v>3873.8771094317362</v>
      </c>
      <c r="T35" s="31">
        <f t="shared" si="13"/>
        <v>13808.569597464397</v>
      </c>
    </row>
    <row r="36" spans="1:20" s="4" customFormat="1" ht="12.75">
      <c r="A36" s="25" t="s">
        <v>493</v>
      </c>
      <c r="B36" s="26" t="s">
        <v>331</v>
      </c>
      <c r="C36" s="59">
        <v>8514</v>
      </c>
      <c r="D36" s="64">
        <v>17630733.3</v>
      </c>
      <c r="E36" s="27">
        <v>888100</v>
      </c>
      <c r="F36" s="28">
        <f t="shared" si="0"/>
        <v>169021.57788109448</v>
      </c>
      <c r="G36" s="29">
        <f t="shared" si="1"/>
        <v>0.008043016879110881</v>
      </c>
      <c r="H36" s="7">
        <f t="shared" si="2"/>
        <v>19.85219378448373</v>
      </c>
      <c r="I36" s="7">
        <f t="shared" si="3"/>
        <v>79624.57788109449</v>
      </c>
      <c r="J36" s="7">
        <f t="shared" si="14"/>
        <v>79624.57788109449</v>
      </c>
      <c r="K36" s="7">
        <f t="shared" si="4"/>
        <v>0.010917939253949764</v>
      </c>
      <c r="L36" s="30">
        <f t="shared" si="5"/>
        <v>992305.212792119</v>
      </c>
      <c r="M36" s="10">
        <f t="shared" si="6"/>
        <v>380421.26896757836</v>
      </c>
      <c r="N36" s="31">
        <f t="shared" si="7"/>
        <v>1372726.4817596974</v>
      </c>
      <c r="O36" s="7">
        <f t="shared" si="8"/>
        <v>83881.57788109449</v>
      </c>
      <c r="P36" s="7">
        <f t="shared" si="9"/>
        <v>83881.57788109449</v>
      </c>
      <c r="Q36" s="7">
        <f t="shared" si="10"/>
        <v>0.010608563915379156</v>
      </c>
      <c r="R36" s="30">
        <f t="shared" si="11"/>
        <v>376413.18994238926</v>
      </c>
      <c r="S36" s="10">
        <f t="shared" si="12"/>
        <v>166554.45347145275</v>
      </c>
      <c r="T36" s="31">
        <f t="shared" si="13"/>
        <v>542967.643413842</v>
      </c>
    </row>
    <row r="37" spans="1:20" s="4" customFormat="1" ht="12.75">
      <c r="A37" s="25" t="s">
        <v>496</v>
      </c>
      <c r="B37" s="26" t="s">
        <v>400</v>
      </c>
      <c r="C37" s="59">
        <v>509</v>
      </c>
      <c r="D37" s="64">
        <v>985119</v>
      </c>
      <c r="E37" s="27">
        <v>70300</v>
      </c>
      <c r="F37" s="28">
        <f t="shared" si="0"/>
        <v>7132.653926031295</v>
      </c>
      <c r="G37" s="29">
        <f t="shared" si="1"/>
        <v>0.0003394126160642296</v>
      </c>
      <c r="H37" s="7">
        <f t="shared" si="2"/>
        <v>14.013072546230442</v>
      </c>
      <c r="I37" s="7">
        <f t="shared" si="3"/>
        <v>1788.1539260312948</v>
      </c>
      <c r="J37" s="7">
        <f t="shared" si="14"/>
        <v>1788.1539260312948</v>
      </c>
      <c r="K37" s="7">
        <f t="shared" si="4"/>
        <v>0.00024518755967881686</v>
      </c>
      <c r="L37" s="30">
        <f t="shared" si="5"/>
        <v>41874.94733259555</v>
      </c>
      <c r="M37" s="10">
        <f t="shared" si="6"/>
        <v>8543.238830930075</v>
      </c>
      <c r="N37" s="31">
        <f t="shared" si="7"/>
        <v>50418.18616352562</v>
      </c>
      <c r="O37" s="7">
        <f t="shared" si="8"/>
        <v>2042.6539260312948</v>
      </c>
      <c r="P37" s="7">
        <f t="shared" si="9"/>
        <v>2042.6539260312948</v>
      </c>
      <c r="Q37" s="7">
        <f t="shared" si="10"/>
        <v>0.00025833592164921745</v>
      </c>
      <c r="R37" s="30">
        <f t="shared" si="11"/>
        <v>15884.510431805946</v>
      </c>
      <c r="S37" s="10">
        <f t="shared" si="12"/>
        <v>4055.873969892714</v>
      </c>
      <c r="T37" s="31">
        <f t="shared" si="13"/>
        <v>19940.38440169866</v>
      </c>
    </row>
    <row r="38" spans="1:20" s="4" customFormat="1" ht="12.75">
      <c r="A38" s="25" t="s">
        <v>492</v>
      </c>
      <c r="B38" s="26" t="s">
        <v>313</v>
      </c>
      <c r="C38" s="59">
        <v>122</v>
      </c>
      <c r="D38" s="64">
        <v>454343</v>
      </c>
      <c r="E38" s="27">
        <v>63950</v>
      </c>
      <c r="F38" s="28">
        <f t="shared" si="0"/>
        <v>866.7685066458171</v>
      </c>
      <c r="G38" s="29">
        <f t="shared" si="1"/>
        <v>4.124582089831391E-05</v>
      </c>
      <c r="H38" s="7">
        <f t="shared" si="2"/>
        <v>7.104659890539484</v>
      </c>
      <c r="I38" s="7">
        <f t="shared" si="3"/>
        <v>-414.231493354183</v>
      </c>
      <c r="J38" s="7">
        <f t="shared" si="14"/>
        <v>0</v>
      </c>
      <c r="K38" s="7">
        <f t="shared" si="4"/>
        <v>0</v>
      </c>
      <c r="L38" s="30">
        <f t="shared" si="5"/>
        <v>5088.692924365896</v>
      </c>
      <c r="M38" s="10">
        <f t="shared" si="6"/>
        <v>0</v>
      </c>
      <c r="N38" s="31">
        <f t="shared" si="7"/>
        <v>5088.692924365896</v>
      </c>
      <c r="O38" s="7">
        <f t="shared" si="8"/>
        <v>-353.231493354183</v>
      </c>
      <c r="P38" s="7">
        <f t="shared" si="9"/>
        <v>0</v>
      </c>
      <c r="Q38" s="7">
        <f t="shared" si="10"/>
        <v>0</v>
      </c>
      <c r="R38" s="30">
        <f t="shared" si="11"/>
        <v>1930.3044180410911</v>
      </c>
      <c r="S38" s="10">
        <f t="shared" si="12"/>
        <v>0</v>
      </c>
      <c r="T38" s="31">
        <f t="shared" si="13"/>
        <v>1930.3044180410911</v>
      </c>
    </row>
    <row r="39" spans="1:20" s="4" customFormat="1" ht="12.75">
      <c r="A39" s="25" t="s">
        <v>496</v>
      </c>
      <c r="B39" s="26" t="s">
        <v>401</v>
      </c>
      <c r="C39" s="59">
        <v>50</v>
      </c>
      <c r="D39" s="64">
        <v>154691</v>
      </c>
      <c r="E39" s="27">
        <v>47550</v>
      </c>
      <c r="F39" s="28">
        <f t="shared" si="0"/>
        <v>162.6614090431125</v>
      </c>
      <c r="G39" s="29">
        <f t="shared" si="1"/>
        <v>7.74036353769035E-06</v>
      </c>
      <c r="H39" s="7">
        <f t="shared" si="2"/>
        <v>3.25322818086225</v>
      </c>
      <c r="I39" s="7">
        <f t="shared" si="3"/>
        <v>-362.3385909568875</v>
      </c>
      <c r="J39" s="7">
        <f t="shared" si="14"/>
        <v>0</v>
      </c>
      <c r="K39" s="7">
        <f t="shared" si="4"/>
        <v>0</v>
      </c>
      <c r="L39" s="30">
        <f t="shared" si="5"/>
        <v>954.9654318523897</v>
      </c>
      <c r="M39" s="10">
        <f t="shared" si="6"/>
        <v>0</v>
      </c>
      <c r="N39" s="31">
        <f t="shared" si="7"/>
        <v>954.9654318523897</v>
      </c>
      <c r="O39" s="7">
        <f t="shared" si="8"/>
        <v>-337.3385909568875</v>
      </c>
      <c r="P39" s="7">
        <f t="shared" si="9"/>
        <v>0</v>
      </c>
      <c r="Q39" s="7">
        <f t="shared" si="10"/>
        <v>0</v>
      </c>
      <c r="R39" s="30">
        <f t="shared" si="11"/>
        <v>362.2490135639084</v>
      </c>
      <c r="S39" s="10">
        <f t="shared" si="12"/>
        <v>0</v>
      </c>
      <c r="T39" s="31">
        <f t="shared" si="13"/>
        <v>362.2490135639084</v>
      </c>
    </row>
    <row r="40" spans="1:20" s="4" customFormat="1" ht="12.75">
      <c r="A40" s="25" t="s">
        <v>495</v>
      </c>
      <c r="B40" s="26" t="s">
        <v>371</v>
      </c>
      <c r="C40" s="59">
        <v>6668</v>
      </c>
      <c r="D40" s="64">
        <v>14435790</v>
      </c>
      <c r="E40" s="27">
        <v>814550</v>
      </c>
      <c r="F40" s="28">
        <f t="shared" si="0"/>
        <v>118173.03752992449</v>
      </c>
      <c r="G40" s="29">
        <f t="shared" si="1"/>
        <v>0.005623351452662653</v>
      </c>
      <c r="H40" s="7">
        <f t="shared" si="2"/>
        <v>17.722411147259223</v>
      </c>
      <c r="I40" s="7">
        <f t="shared" si="3"/>
        <v>48159.0375299245</v>
      </c>
      <c r="J40" s="7">
        <f t="shared" si="14"/>
        <v>48159.0375299245</v>
      </c>
      <c r="K40" s="7">
        <f t="shared" si="4"/>
        <v>0.006603456624480822</v>
      </c>
      <c r="L40" s="30">
        <f t="shared" si="5"/>
        <v>693779.5908810946</v>
      </c>
      <c r="M40" s="10">
        <f t="shared" si="6"/>
        <v>230088.7823449429</v>
      </c>
      <c r="N40" s="31">
        <f t="shared" si="7"/>
        <v>923868.3732260375</v>
      </c>
      <c r="O40" s="7">
        <f t="shared" si="8"/>
        <v>51493.0375299245</v>
      </c>
      <c r="P40" s="7">
        <f t="shared" si="9"/>
        <v>51493.0375299245</v>
      </c>
      <c r="Q40" s="7">
        <f t="shared" si="10"/>
        <v>0.006512361756088773</v>
      </c>
      <c r="R40" s="30">
        <f t="shared" si="11"/>
        <v>263172.84798461216</v>
      </c>
      <c r="S40" s="10">
        <f t="shared" si="12"/>
        <v>102244.07957059373</v>
      </c>
      <c r="T40" s="31">
        <f t="shared" si="13"/>
        <v>365416.9275552059</v>
      </c>
    </row>
    <row r="41" spans="1:20" s="4" customFormat="1" ht="12.75">
      <c r="A41" s="25" t="s">
        <v>487</v>
      </c>
      <c r="B41" s="26" t="s">
        <v>158</v>
      </c>
      <c r="C41" s="59">
        <v>3189</v>
      </c>
      <c r="D41" s="64">
        <v>6596078</v>
      </c>
      <c r="E41" s="27">
        <v>578950</v>
      </c>
      <c r="F41" s="28">
        <f t="shared" si="0"/>
        <v>36332.831405129975</v>
      </c>
      <c r="G41" s="29">
        <f t="shared" si="1"/>
        <v>0.0017289246729369017</v>
      </c>
      <c r="H41" s="7">
        <f t="shared" si="2"/>
        <v>11.393173849209777</v>
      </c>
      <c r="I41" s="7">
        <f t="shared" si="3"/>
        <v>2848.3314051299794</v>
      </c>
      <c r="J41" s="7">
        <f t="shared" si="14"/>
        <v>2848.3314051299794</v>
      </c>
      <c r="K41" s="7">
        <f t="shared" si="4"/>
        <v>0.00039055666081854563</v>
      </c>
      <c r="L41" s="30">
        <f t="shared" si="5"/>
        <v>213305.65275027134</v>
      </c>
      <c r="M41" s="10">
        <f t="shared" si="6"/>
        <v>13608.434435883228</v>
      </c>
      <c r="N41" s="31">
        <f t="shared" si="7"/>
        <v>226914.08718615456</v>
      </c>
      <c r="O41" s="7">
        <f t="shared" si="8"/>
        <v>4442.831405129979</v>
      </c>
      <c r="P41" s="7">
        <f t="shared" si="9"/>
        <v>4442.831405129979</v>
      </c>
      <c r="Q41" s="7">
        <f t="shared" si="10"/>
        <v>0.0005618881060318961</v>
      </c>
      <c r="R41" s="30">
        <f t="shared" si="11"/>
        <v>80913.674693447</v>
      </c>
      <c r="S41" s="10">
        <f t="shared" si="12"/>
        <v>8821.64326470077</v>
      </c>
      <c r="T41" s="31">
        <f t="shared" si="13"/>
        <v>89735.31795814777</v>
      </c>
    </row>
    <row r="42" spans="1:20" s="4" customFormat="1" ht="12.75">
      <c r="A42" s="25" t="s">
        <v>495</v>
      </c>
      <c r="B42" s="26" t="s">
        <v>372</v>
      </c>
      <c r="C42" s="59">
        <v>942</v>
      </c>
      <c r="D42" s="64">
        <v>664038</v>
      </c>
      <c r="E42" s="27">
        <v>63500</v>
      </c>
      <c r="F42" s="28">
        <f t="shared" si="0"/>
        <v>9850.768440944881</v>
      </c>
      <c r="G42" s="29">
        <f t="shared" si="1"/>
        <v>0.00046875610697747806</v>
      </c>
      <c r="H42" s="7">
        <f t="shared" si="2"/>
        <v>10.457291338582678</v>
      </c>
      <c r="I42" s="7">
        <f t="shared" si="3"/>
        <v>-40.231559055117316</v>
      </c>
      <c r="J42" s="7">
        <f t="shared" si="14"/>
        <v>0</v>
      </c>
      <c r="K42" s="7">
        <f t="shared" si="4"/>
        <v>0</v>
      </c>
      <c r="L42" s="30">
        <f t="shared" si="5"/>
        <v>57832.66844683183</v>
      </c>
      <c r="M42" s="10">
        <f t="shared" si="6"/>
        <v>0</v>
      </c>
      <c r="N42" s="31">
        <f t="shared" si="7"/>
        <v>57832.66844683183</v>
      </c>
      <c r="O42" s="7">
        <f t="shared" si="8"/>
        <v>430.7684409448827</v>
      </c>
      <c r="P42" s="7">
        <f t="shared" si="9"/>
        <v>430.7684409448827</v>
      </c>
      <c r="Q42" s="7">
        <f t="shared" si="10"/>
        <v>5.447959675925438E-05</v>
      </c>
      <c r="R42" s="30">
        <f t="shared" si="11"/>
        <v>21937.785806545973</v>
      </c>
      <c r="S42" s="10">
        <f t="shared" si="12"/>
        <v>855.3296691202938</v>
      </c>
      <c r="T42" s="31">
        <f t="shared" si="13"/>
        <v>22793.115475666265</v>
      </c>
    </row>
    <row r="43" spans="1:20" s="4" customFormat="1" ht="12.75">
      <c r="A43" s="25" t="s">
        <v>487</v>
      </c>
      <c r="B43" s="26" t="s">
        <v>159</v>
      </c>
      <c r="C43" s="59">
        <v>2732</v>
      </c>
      <c r="D43" s="64">
        <v>2194235</v>
      </c>
      <c r="E43" s="27">
        <v>185250</v>
      </c>
      <c r="F43" s="28">
        <f t="shared" si="0"/>
        <v>32359.78418353576</v>
      </c>
      <c r="G43" s="29">
        <f t="shared" si="1"/>
        <v>0.001539864280379999</v>
      </c>
      <c r="H43" s="7">
        <f t="shared" si="2"/>
        <v>11.84472334682861</v>
      </c>
      <c r="I43" s="7">
        <f t="shared" si="3"/>
        <v>3673.7841835357635</v>
      </c>
      <c r="J43" s="7">
        <f t="shared" si="14"/>
        <v>3673.7841835357635</v>
      </c>
      <c r="K43" s="7">
        <f t="shared" si="4"/>
        <v>0.000503740850065949</v>
      </c>
      <c r="L43" s="30">
        <f t="shared" si="5"/>
        <v>189980.37370554084</v>
      </c>
      <c r="M43" s="10">
        <f t="shared" si="6"/>
        <v>17552.189012552706</v>
      </c>
      <c r="N43" s="31">
        <f t="shared" si="7"/>
        <v>207532.56271809354</v>
      </c>
      <c r="O43" s="7">
        <f t="shared" si="8"/>
        <v>5039.784183535764</v>
      </c>
      <c r="P43" s="7">
        <f t="shared" si="9"/>
        <v>5039.784183535764</v>
      </c>
      <c r="Q43" s="7">
        <f t="shared" si="10"/>
        <v>0.0006373851563277066</v>
      </c>
      <c r="R43" s="30">
        <f t="shared" si="11"/>
        <v>72065.64832178394</v>
      </c>
      <c r="S43" s="10">
        <f t="shared" si="12"/>
        <v>10006.946954344994</v>
      </c>
      <c r="T43" s="31">
        <f t="shared" si="13"/>
        <v>82072.59527612894</v>
      </c>
    </row>
    <row r="44" spans="1:20" s="4" customFormat="1" ht="12.75">
      <c r="A44" s="25" t="s">
        <v>497</v>
      </c>
      <c r="B44" s="26" t="s">
        <v>440</v>
      </c>
      <c r="C44" s="59">
        <v>7246</v>
      </c>
      <c r="D44" s="64">
        <v>9982140</v>
      </c>
      <c r="E44" s="27">
        <v>576350</v>
      </c>
      <c r="F44" s="28">
        <f t="shared" si="0"/>
        <v>125497.67752233885</v>
      </c>
      <c r="G44" s="29">
        <f t="shared" si="1"/>
        <v>0.005971899867787754</v>
      </c>
      <c r="H44" s="7">
        <f t="shared" si="2"/>
        <v>17.319580116248808</v>
      </c>
      <c r="I44" s="7">
        <f t="shared" si="3"/>
        <v>49414.67752233886</v>
      </c>
      <c r="J44" s="7">
        <f t="shared" si="14"/>
        <v>49414.67752233886</v>
      </c>
      <c r="K44" s="7">
        <f t="shared" si="4"/>
        <v>0.006775627096548906</v>
      </c>
      <c r="L44" s="30">
        <f t="shared" si="5"/>
        <v>736781.665157147</v>
      </c>
      <c r="M44" s="10">
        <f t="shared" si="6"/>
        <v>236087.83655649595</v>
      </c>
      <c r="N44" s="31">
        <f t="shared" si="7"/>
        <v>972869.501713643</v>
      </c>
      <c r="O44" s="7">
        <f t="shared" si="8"/>
        <v>53037.67752233886</v>
      </c>
      <c r="P44" s="7">
        <f t="shared" si="9"/>
        <v>53037.67752233886</v>
      </c>
      <c r="Q44" s="7">
        <f t="shared" si="10"/>
        <v>0.006707713494810318</v>
      </c>
      <c r="R44" s="30">
        <f t="shared" si="11"/>
        <v>279484.9138124669</v>
      </c>
      <c r="S44" s="10">
        <f t="shared" si="12"/>
        <v>105311.101868522</v>
      </c>
      <c r="T44" s="31">
        <f t="shared" si="13"/>
        <v>384796.0156809889</v>
      </c>
    </row>
    <row r="45" spans="1:20" s="4" customFormat="1" ht="12.75">
      <c r="A45" s="25" t="s">
        <v>490</v>
      </c>
      <c r="B45" s="26" t="s">
        <v>219</v>
      </c>
      <c r="C45" s="59">
        <v>2607</v>
      </c>
      <c r="D45" s="64">
        <v>4999400</v>
      </c>
      <c r="E45" s="27">
        <v>421600</v>
      </c>
      <c r="F45" s="28">
        <f t="shared" si="0"/>
        <v>30914.221537001897</v>
      </c>
      <c r="G45" s="29">
        <f t="shared" si="1"/>
        <v>0.0014710761119600864</v>
      </c>
      <c r="H45" s="7">
        <f t="shared" si="2"/>
        <v>11.858159392789373</v>
      </c>
      <c r="I45" s="7">
        <f t="shared" si="3"/>
        <v>3540.7215370018957</v>
      </c>
      <c r="J45" s="7">
        <f t="shared" si="14"/>
        <v>3540.7215370018957</v>
      </c>
      <c r="K45" s="7">
        <f t="shared" si="4"/>
        <v>0.00048549560556372987</v>
      </c>
      <c r="L45" s="30">
        <f t="shared" si="5"/>
        <v>181493.65048619988</v>
      </c>
      <c r="M45" s="10">
        <f t="shared" si="6"/>
        <v>16916.457405633668</v>
      </c>
      <c r="N45" s="31">
        <f t="shared" si="7"/>
        <v>198410.10789183356</v>
      </c>
      <c r="O45" s="7">
        <f t="shared" si="8"/>
        <v>4844.221537001896</v>
      </c>
      <c r="P45" s="7">
        <f t="shared" si="9"/>
        <v>4844.221537001896</v>
      </c>
      <c r="Q45" s="7">
        <f t="shared" si="10"/>
        <v>0.0006126522067621163</v>
      </c>
      <c r="R45" s="30">
        <f t="shared" si="11"/>
        <v>68846.36203973205</v>
      </c>
      <c r="S45" s="10">
        <f t="shared" si="12"/>
        <v>9618.639646165226</v>
      </c>
      <c r="T45" s="31">
        <f t="shared" si="13"/>
        <v>78465.00168589727</v>
      </c>
    </row>
    <row r="46" spans="1:20" s="4" customFormat="1" ht="12.75">
      <c r="A46" s="25" t="s">
        <v>497</v>
      </c>
      <c r="B46" s="26" t="s">
        <v>441</v>
      </c>
      <c r="C46" s="59">
        <v>21277</v>
      </c>
      <c r="D46" s="64">
        <v>40918799.974</v>
      </c>
      <c r="E46" s="27">
        <v>2228800</v>
      </c>
      <c r="F46" s="28">
        <f t="shared" si="0"/>
        <v>390626.9324510041</v>
      </c>
      <c r="G46" s="29">
        <f t="shared" si="1"/>
        <v>0.018588271690073682</v>
      </c>
      <c r="H46" s="7">
        <f t="shared" si="2"/>
        <v>18.359117001974155</v>
      </c>
      <c r="I46" s="7">
        <f t="shared" si="3"/>
        <v>167218.4324510041</v>
      </c>
      <c r="J46" s="7">
        <f t="shared" si="14"/>
        <v>167218.4324510041</v>
      </c>
      <c r="K46" s="7">
        <f t="shared" si="4"/>
        <v>0.02292860742529904</v>
      </c>
      <c r="L46" s="30">
        <f t="shared" si="5"/>
        <v>2293323.4098714613</v>
      </c>
      <c r="M46" s="10">
        <f t="shared" si="6"/>
        <v>798917.2434016031</v>
      </c>
      <c r="N46" s="31">
        <f t="shared" si="7"/>
        <v>3092240.6532730646</v>
      </c>
      <c r="O46" s="7">
        <f t="shared" si="8"/>
        <v>177856.9324510041</v>
      </c>
      <c r="P46" s="7">
        <f t="shared" si="9"/>
        <v>177856.9324510041</v>
      </c>
      <c r="Q46" s="7">
        <f t="shared" si="10"/>
        <v>0.02249369508015663</v>
      </c>
      <c r="R46" s="30">
        <f t="shared" si="11"/>
        <v>869931.1150954483</v>
      </c>
      <c r="S46" s="10">
        <f t="shared" si="12"/>
        <v>353151.0127584591</v>
      </c>
      <c r="T46" s="31">
        <f t="shared" si="13"/>
        <v>1223082.1278539074</v>
      </c>
    </row>
    <row r="47" spans="1:20" s="4" customFormat="1" ht="12.75">
      <c r="A47" s="25" t="s">
        <v>494</v>
      </c>
      <c r="B47" s="26" t="s">
        <v>342</v>
      </c>
      <c r="C47" s="59">
        <v>922</v>
      </c>
      <c r="D47" s="64">
        <v>1179936</v>
      </c>
      <c r="E47" s="27">
        <v>56400</v>
      </c>
      <c r="F47" s="28">
        <f t="shared" si="0"/>
        <v>19289.024680851064</v>
      </c>
      <c r="G47" s="29">
        <f t="shared" si="1"/>
        <v>0.0009178825155614911</v>
      </c>
      <c r="H47" s="7">
        <f t="shared" si="2"/>
        <v>20.920851063829787</v>
      </c>
      <c r="I47" s="7">
        <f t="shared" si="3"/>
        <v>9608.024680851064</v>
      </c>
      <c r="J47" s="7">
        <f t="shared" si="14"/>
        <v>9608.024680851064</v>
      </c>
      <c r="K47" s="7">
        <f t="shared" si="4"/>
        <v>0.0013174302785332402</v>
      </c>
      <c r="L47" s="30">
        <f t="shared" si="5"/>
        <v>113243.52772253512</v>
      </c>
      <c r="M47" s="10">
        <f t="shared" si="6"/>
        <v>45904.12958696532</v>
      </c>
      <c r="N47" s="31">
        <f t="shared" si="7"/>
        <v>159147.65730950044</v>
      </c>
      <c r="O47" s="7">
        <f t="shared" si="8"/>
        <v>10069.024680851064</v>
      </c>
      <c r="P47" s="7">
        <f t="shared" si="9"/>
        <v>10069.024680851064</v>
      </c>
      <c r="Q47" s="7">
        <f t="shared" si="10"/>
        <v>0.0012734368450216492</v>
      </c>
      <c r="R47" s="30">
        <f t="shared" si="11"/>
        <v>42956.901728277786</v>
      </c>
      <c r="S47" s="10">
        <f t="shared" si="12"/>
        <v>19992.958466839893</v>
      </c>
      <c r="T47" s="31">
        <f t="shared" si="13"/>
        <v>62949.86019511768</v>
      </c>
    </row>
    <row r="48" spans="1:20" s="4" customFormat="1" ht="12.75">
      <c r="A48" s="9" t="s">
        <v>483</v>
      </c>
      <c r="B48" s="26" t="s">
        <v>18</v>
      </c>
      <c r="C48" s="8">
        <v>1027</v>
      </c>
      <c r="D48" s="64">
        <v>522809</v>
      </c>
      <c r="E48" s="27">
        <v>32600</v>
      </c>
      <c r="F48" s="28">
        <f t="shared" si="0"/>
        <v>16470.087208588957</v>
      </c>
      <c r="G48" s="29">
        <f t="shared" si="1"/>
        <v>0.0007837412896020908</v>
      </c>
      <c r="H48" s="7">
        <f t="shared" si="2"/>
        <v>16.03708588957055</v>
      </c>
      <c r="I48" s="7">
        <f t="shared" si="3"/>
        <v>5686.587208588957</v>
      </c>
      <c r="J48" s="7">
        <f t="shared" si="14"/>
        <v>5686.587208588957</v>
      </c>
      <c r="K48" s="7">
        <f t="shared" si="4"/>
        <v>0.0007797317782755017</v>
      </c>
      <c r="L48" s="30">
        <f t="shared" si="5"/>
        <v>96693.88723681813</v>
      </c>
      <c r="M48" s="10">
        <f t="shared" si="6"/>
        <v>27168.730805916763</v>
      </c>
      <c r="N48" s="31">
        <f t="shared" si="7"/>
        <v>123862.61804273489</v>
      </c>
      <c r="O48" s="7">
        <f t="shared" si="8"/>
        <v>6200.087208588957</v>
      </c>
      <c r="P48" s="7">
        <f t="shared" si="9"/>
        <v>6200.087208588957</v>
      </c>
      <c r="Q48" s="7">
        <f t="shared" si="10"/>
        <v>0.0007841295203873967</v>
      </c>
      <c r="R48" s="30">
        <f t="shared" si="11"/>
        <v>36679.09235337785</v>
      </c>
      <c r="S48" s="10">
        <f t="shared" si="12"/>
        <v>12310.833470082129</v>
      </c>
      <c r="T48" s="31">
        <f t="shared" si="13"/>
        <v>48989.92582345998</v>
      </c>
    </row>
    <row r="49" spans="1:20" s="4" customFormat="1" ht="12.75">
      <c r="A49" s="25" t="s">
        <v>486</v>
      </c>
      <c r="B49" s="26" t="s">
        <v>122</v>
      </c>
      <c r="C49" s="59">
        <v>2686</v>
      </c>
      <c r="D49" s="64">
        <v>5378304</v>
      </c>
      <c r="E49" s="27">
        <v>695050</v>
      </c>
      <c r="F49" s="28">
        <f t="shared" si="0"/>
        <v>20784.295437738292</v>
      </c>
      <c r="G49" s="29">
        <f t="shared" si="1"/>
        <v>0.0009890360812023554</v>
      </c>
      <c r="H49" s="7">
        <f t="shared" si="2"/>
        <v>7.738010215092439</v>
      </c>
      <c r="I49" s="7">
        <f t="shared" si="3"/>
        <v>-7418.704562261709</v>
      </c>
      <c r="J49" s="7">
        <f t="shared" si="14"/>
        <v>0</v>
      </c>
      <c r="K49" s="7">
        <f t="shared" si="4"/>
        <v>0</v>
      </c>
      <c r="L49" s="30">
        <f t="shared" si="5"/>
        <v>122022.08123739246</v>
      </c>
      <c r="M49" s="10">
        <f t="shared" si="6"/>
        <v>0</v>
      </c>
      <c r="N49" s="31">
        <f t="shared" si="7"/>
        <v>122022.08123739246</v>
      </c>
      <c r="O49" s="7">
        <f t="shared" si="8"/>
        <v>-6075.704562261709</v>
      </c>
      <c r="P49" s="7">
        <f t="shared" si="9"/>
        <v>0</v>
      </c>
      <c r="Q49" s="7">
        <f t="shared" si="10"/>
        <v>0</v>
      </c>
      <c r="R49" s="30">
        <f t="shared" si="11"/>
        <v>46286.888600270235</v>
      </c>
      <c r="S49" s="10">
        <f t="shared" si="12"/>
        <v>0</v>
      </c>
      <c r="T49" s="31">
        <f t="shared" si="13"/>
        <v>46286.888600270235</v>
      </c>
    </row>
    <row r="50" spans="1:20" s="4" customFormat="1" ht="12.75">
      <c r="A50" s="25" t="s">
        <v>489</v>
      </c>
      <c r="B50" s="26" t="s">
        <v>202</v>
      </c>
      <c r="C50" s="59">
        <v>3120</v>
      </c>
      <c r="D50" s="64">
        <v>8148968</v>
      </c>
      <c r="E50" s="27">
        <v>950550</v>
      </c>
      <c r="F50" s="28">
        <f t="shared" si="0"/>
        <v>26747.441123560046</v>
      </c>
      <c r="G50" s="29">
        <f t="shared" si="1"/>
        <v>0.0012727967820840044</v>
      </c>
      <c r="H50" s="7">
        <f t="shared" si="2"/>
        <v>8.572897796012835</v>
      </c>
      <c r="I50" s="7">
        <f t="shared" si="3"/>
        <v>-6012.558876439954</v>
      </c>
      <c r="J50" s="7">
        <f t="shared" si="14"/>
        <v>0</v>
      </c>
      <c r="K50" s="7">
        <f t="shared" si="4"/>
        <v>0</v>
      </c>
      <c r="L50" s="30">
        <f t="shared" si="5"/>
        <v>157030.9873360121</v>
      </c>
      <c r="M50" s="10">
        <f t="shared" si="6"/>
        <v>0</v>
      </c>
      <c r="N50" s="31">
        <f t="shared" si="7"/>
        <v>157030.9873360121</v>
      </c>
      <c r="O50" s="7">
        <f t="shared" si="8"/>
        <v>-4452.558876439954</v>
      </c>
      <c r="P50" s="7">
        <f t="shared" si="9"/>
        <v>0</v>
      </c>
      <c r="Q50" s="7">
        <f t="shared" si="10"/>
        <v>0</v>
      </c>
      <c r="R50" s="30">
        <f t="shared" si="11"/>
        <v>59566.88940153141</v>
      </c>
      <c r="S50" s="10">
        <f t="shared" si="12"/>
        <v>0</v>
      </c>
      <c r="T50" s="31">
        <f t="shared" si="13"/>
        <v>59566.88940153141</v>
      </c>
    </row>
    <row r="51" spans="1:20" s="4" customFormat="1" ht="12.75">
      <c r="A51" s="25" t="s">
        <v>489</v>
      </c>
      <c r="B51" s="26" t="s">
        <v>203</v>
      </c>
      <c r="C51" s="59">
        <v>2165</v>
      </c>
      <c r="D51" s="64">
        <v>6506976</v>
      </c>
      <c r="E51" s="27">
        <v>726550</v>
      </c>
      <c r="F51" s="28">
        <f t="shared" si="0"/>
        <v>19389.722716949967</v>
      </c>
      <c r="G51" s="29">
        <f t="shared" si="1"/>
        <v>0.0009226743061375238</v>
      </c>
      <c r="H51" s="7">
        <f t="shared" si="2"/>
        <v>8.95599201706696</v>
      </c>
      <c r="I51" s="7">
        <f t="shared" si="3"/>
        <v>-3342.7772830500326</v>
      </c>
      <c r="J51" s="7">
        <f t="shared" si="14"/>
        <v>0</v>
      </c>
      <c r="K51" s="7">
        <f t="shared" si="4"/>
        <v>0</v>
      </c>
      <c r="L51" s="30">
        <f t="shared" si="5"/>
        <v>113834.71369648908</v>
      </c>
      <c r="M51" s="10">
        <f t="shared" si="6"/>
        <v>0</v>
      </c>
      <c r="N51" s="31">
        <f t="shared" si="7"/>
        <v>113834.71369648908</v>
      </c>
      <c r="O51" s="7">
        <f t="shared" si="8"/>
        <v>-2260.2772830500326</v>
      </c>
      <c r="P51" s="7">
        <f t="shared" si="9"/>
        <v>0</v>
      </c>
      <c r="Q51" s="7">
        <f t="shared" si="10"/>
        <v>0</v>
      </c>
      <c r="R51" s="30">
        <f t="shared" si="11"/>
        <v>43181.157527236115</v>
      </c>
      <c r="S51" s="10">
        <f t="shared" si="12"/>
        <v>0</v>
      </c>
      <c r="T51" s="31">
        <f t="shared" si="13"/>
        <v>43181.157527236115</v>
      </c>
    </row>
    <row r="52" spans="1:20" s="4" customFormat="1" ht="12.75">
      <c r="A52" s="25" t="s">
        <v>493</v>
      </c>
      <c r="B52" s="26" t="s">
        <v>332</v>
      </c>
      <c r="C52" s="59">
        <v>3061</v>
      </c>
      <c r="D52" s="64">
        <v>2945765</v>
      </c>
      <c r="E52" s="27">
        <v>219500</v>
      </c>
      <c r="F52" s="28">
        <f t="shared" si="0"/>
        <v>41079.66589977221</v>
      </c>
      <c r="G52" s="29">
        <f t="shared" si="1"/>
        <v>0.0019548063055744333</v>
      </c>
      <c r="H52" s="7">
        <f t="shared" si="2"/>
        <v>13.420341685649202</v>
      </c>
      <c r="I52" s="7">
        <f t="shared" si="3"/>
        <v>8939.165899772208</v>
      </c>
      <c r="J52" s="7">
        <f t="shared" si="14"/>
        <v>8939.165899772208</v>
      </c>
      <c r="K52" s="7">
        <f t="shared" si="4"/>
        <v>0.0012257178985669067</v>
      </c>
      <c r="L52" s="30">
        <f t="shared" si="5"/>
        <v>241173.74315828193</v>
      </c>
      <c r="M52" s="10">
        <f t="shared" si="6"/>
        <v>42708.532033680945</v>
      </c>
      <c r="N52" s="31">
        <f t="shared" si="7"/>
        <v>283882.2751919629</v>
      </c>
      <c r="O52" s="7">
        <f t="shared" si="8"/>
        <v>10469.665899772208</v>
      </c>
      <c r="P52" s="7">
        <f t="shared" si="9"/>
        <v>10469.665899772208</v>
      </c>
      <c r="Q52" s="7">
        <f t="shared" si="10"/>
        <v>0.0013241062301885</v>
      </c>
      <c r="R52" s="30">
        <f t="shared" si="11"/>
        <v>91484.93510088348</v>
      </c>
      <c r="S52" s="10">
        <f t="shared" si="12"/>
        <v>20788.46781395945</v>
      </c>
      <c r="T52" s="31">
        <f t="shared" si="13"/>
        <v>112273.40291484293</v>
      </c>
    </row>
    <row r="53" spans="1:20" s="4" customFormat="1" ht="12.75">
      <c r="A53" s="25" t="s">
        <v>493</v>
      </c>
      <c r="B53" s="26" t="s">
        <v>333</v>
      </c>
      <c r="C53" s="59">
        <v>2889</v>
      </c>
      <c r="D53" s="64">
        <v>3477865</v>
      </c>
      <c r="E53" s="27">
        <v>237050</v>
      </c>
      <c r="F53" s="28">
        <f t="shared" si="0"/>
        <v>42385.79196372073</v>
      </c>
      <c r="G53" s="29">
        <f t="shared" si="1"/>
        <v>0.0020169592810127227</v>
      </c>
      <c r="H53" s="7">
        <f t="shared" si="2"/>
        <v>14.671440624340857</v>
      </c>
      <c r="I53" s="7">
        <f t="shared" si="3"/>
        <v>12051.291963720736</v>
      </c>
      <c r="J53" s="7">
        <f t="shared" si="14"/>
        <v>12051.291963720736</v>
      </c>
      <c r="K53" s="7">
        <f t="shared" si="4"/>
        <v>0.0016524454771741563</v>
      </c>
      <c r="L53" s="30">
        <f t="shared" si="5"/>
        <v>248841.85108904296</v>
      </c>
      <c r="M53" s="10">
        <f t="shared" si="6"/>
        <v>57577.294643667425</v>
      </c>
      <c r="N53" s="31">
        <f t="shared" si="7"/>
        <v>306419.14573271037</v>
      </c>
      <c r="O53" s="7">
        <f t="shared" si="8"/>
        <v>13495.791963720736</v>
      </c>
      <c r="P53" s="7">
        <f t="shared" si="9"/>
        <v>13495.791963720736</v>
      </c>
      <c r="Q53" s="7">
        <f t="shared" si="10"/>
        <v>0.0017068225855114744</v>
      </c>
      <c r="R53" s="30">
        <f t="shared" si="11"/>
        <v>94393.69435139542</v>
      </c>
      <c r="S53" s="10">
        <f t="shared" si="12"/>
        <v>26797.114592530146</v>
      </c>
      <c r="T53" s="31">
        <f t="shared" si="13"/>
        <v>121190.80894392557</v>
      </c>
    </row>
    <row r="54" spans="1:20" s="4" customFormat="1" ht="12.75">
      <c r="A54" s="25" t="s">
        <v>492</v>
      </c>
      <c r="B54" s="26" t="s">
        <v>314</v>
      </c>
      <c r="C54" s="59">
        <v>116</v>
      </c>
      <c r="D54" s="64">
        <v>305724</v>
      </c>
      <c r="E54" s="27">
        <v>73850</v>
      </c>
      <c r="F54" s="28">
        <f t="shared" si="0"/>
        <v>480.21643872714964</v>
      </c>
      <c r="G54" s="29">
        <f t="shared" si="1"/>
        <v>2.2851454652885475E-05</v>
      </c>
      <c r="H54" s="7">
        <f t="shared" si="2"/>
        <v>4.1397968855788765</v>
      </c>
      <c r="I54" s="7">
        <f t="shared" si="3"/>
        <v>-737.7835612728503</v>
      </c>
      <c r="J54" s="7">
        <f t="shared" si="14"/>
        <v>0</v>
      </c>
      <c r="K54" s="7">
        <f t="shared" si="4"/>
        <v>0</v>
      </c>
      <c r="L54" s="30">
        <f t="shared" si="5"/>
        <v>2819.2925506389915</v>
      </c>
      <c r="M54" s="10">
        <f t="shared" si="6"/>
        <v>0</v>
      </c>
      <c r="N54" s="31">
        <f t="shared" si="7"/>
        <v>2819.2925506389915</v>
      </c>
      <c r="O54" s="7">
        <f t="shared" si="8"/>
        <v>-679.7835612728503</v>
      </c>
      <c r="P54" s="7">
        <f t="shared" si="9"/>
        <v>0</v>
      </c>
      <c r="Q54" s="7">
        <f t="shared" si="10"/>
        <v>0</v>
      </c>
      <c r="R54" s="30">
        <f t="shared" si="11"/>
        <v>1069.4480777550402</v>
      </c>
      <c r="S54" s="10">
        <f t="shared" si="12"/>
        <v>0</v>
      </c>
      <c r="T54" s="31">
        <f t="shared" si="13"/>
        <v>1069.4480777550402</v>
      </c>
    </row>
    <row r="55" spans="1:20" s="4" customFormat="1" ht="12.75">
      <c r="A55" s="25" t="s">
        <v>491</v>
      </c>
      <c r="B55" s="26" t="s">
        <v>256</v>
      </c>
      <c r="C55" s="59">
        <v>1290</v>
      </c>
      <c r="D55" s="64">
        <v>993724</v>
      </c>
      <c r="E55" s="27">
        <v>63100</v>
      </c>
      <c r="F55" s="28">
        <f t="shared" si="0"/>
        <v>20315.435182250396</v>
      </c>
      <c r="G55" s="29">
        <f t="shared" si="1"/>
        <v>0.000966725018933807</v>
      </c>
      <c r="H55" s="7">
        <f t="shared" si="2"/>
        <v>15.748399366085579</v>
      </c>
      <c r="I55" s="7">
        <f t="shared" si="3"/>
        <v>6770.435182250397</v>
      </c>
      <c r="J55" s="7">
        <f t="shared" si="14"/>
        <v>6770.435182250397</v>
      </c>
      <c r="K55" s="7">
        <f t="shared" si="4"/>
        <v>0.0009283465232682257</v>
      </c>
      <c r="L55" s="30">
        <f t="shared" si="5"/>
        <v>119269.45946315375</v>
      </c>
      <c r="M55" s="10">
        <f t="shared" si="6"/>
        <v>32347.016612642794</v>
      </c>
      <c r="N55" s="31">
        <f t="shared" si="7"/>
        <v>151616.47607579653</v>
      </c>
      <c r="O55" s="7">
        <f t="shared" si="8"/>
        <v>7415.435182250397</v>
      </c>
      <c r="P55" s="7">
        <f t="shared" si="9"/>
        <v>7415.435182250397</v>
      </c>
      <c r="Q55" s="7">
        <f t="shared" si="10"/>
        <v>0.0009378354589701259</v>
      </c>
      <c r="R55" s="30">
        <f t="shared" si="11"/>
        <v>45242.73088610217</v>
      </c>
      <c r="S55" s="10">
        <f t="shared" si="12"/>
        <v>14724.016705830978</v>
      </c>
      <c r="T55" s="31">
        <f t="shared" si="13"/>
        <v>59966.74759193315</v>
      </c>
    </row>
    <row r="56" spans="1:20" s="4" customFormat="1" ht="12.75">
      <c r="A56" s="25" t="s">
        <v>491</v>
      </c>
      <c r="B56" s="26" t="s">
        <v>257</v>
      </c>
      <c r="C56" s="59">
        <v>1492</v>
      </c>
      <c r="D56" s="64">
        <v>1545871</v>
      </c>
      <c r="E56" s="27">
        <v>108500</v>
      </c>
      <c r="F56" s="28">
        <f t="shared" si="0"/>
        <v>21257.507207373274</v>
      </c>
      <c r="G56" s="29">
        <f t="shared" si="1"/>
        <v>0.0010115542134922196</v>
      </c>
      <c r="H56" s="7">
        <f t="shared" si="2"/>
        <v>14.247658986175114</v>
      </c>
      <c r="I56" s="7">
        <f t="shared" si="3"/>
        <v>5591.507207373271</v>
      </c>
      <c r="J56" s="7">
        <f t="shared" si="14"/>
        <v>5591.507207373271</v>
      </c>
      <c r="K56" s="7">
        <f t="shared" si="4"/>
        <v>0.0007666946268687022</v>
      </c>
      <c r="L56" s="30">
        <f t="shared" si="5"/>
        <v>124800.25022415764</v>
      </c>
      <c r="M56" s="10">
        <f t="shared" si="6"/>
        <v>26714.468369889477</v>
      </c>
      <c r="N56" s="31">
        <f t="shared" si="7"/>
        <v>151514.71859404712</v>
      </c>
      <c r="O56" s="7">
        <f t="shared" si="8"/>
        <v>6337.507207373271</v>
      </c>
      <c r="P56" s="7">
        <f t="shared" si="9"/>
        <v>6337.507207373271</v>
      </c>
      <c r="Q56" s="7">
        <f t="shared" si="10"/>
        <v>0.0008015091271756864</v>
      </c>
      <c r="R56" s="30">
        <f t="shared" si="11"/>
        <v>47340.737191435874</v>
      </c>
      <c r="S56" s="10">
        <f t="shared" si="12"/>
        <v>12583.693296658275</v>
      </c>
      <c r="T56" s="31">
        <f t="shared" si="13"/>
        <v>59924.43048809415</v>
      </c>
    </row>
    <row r="57" spans="1:20" s="4" customFormat="1" ht="12.75">
      <c r="A57" s="25" t="s">
        <v>489</v>
      </c>
      <c r="B57" s="26" t="s">
        <v>204</v>
      </c>
      <c r="C57" s="59">
        <v>806</v>
      </c>
      <c r="D57" s="64">
        <v>1765933</v>
      </c>
      <c r="E57" s="27">
        <v>189150</v>
      </c>
      <c r="F57" s="28">
        <f t="shared" si="0"/>
        <v>7524.937869415808</v>
      </c>
      <c r="G57" s="29">
        <f t="shared" si="1"/>
        <v>0.00035807973784595526</v>
      </c>
      <c r="H57" s="7">
        <f t="shared" si="2"/>
        <v>9.336151202749141</v>
      </c>
      <c r="I57" s="7">
        <f t="shared" si="3"/>
        <v>-938.0621305841922</v>
      </c>
      <c r="J57" s="7">
        <f t="shared" si="14"/>
        <v>0</v>
      </c>
      <c r="K57" s="7">
        <f t="shared" si="4"/>
        <v>0</v>
      </c>
      <c r="L57" s="30">
        <f t="shared" si="5"/>
        <v>44177.998852969744</v>
      </c>
      <c r="M57" s="10">
        <f t="shared" si="6"/>
        <v>0</v>
      </c>
      <c r="N57" s="31">
        <f t="shared" si="7"/>
        <v>44177.998852969744</v>
      </c>
      <c r="O57" s="7">
        <f t="shared" si="8"/>
        <v>-535.0621305841922</v>
      </c>
      <c r="P57" s="7">
        <f t="shared" si="9"/>
        <v>0</v>
      </c>
      <c r="Q57" s="7">
        <f t="shared" si="10"/>
        <v>0</v>
      </c>
      <c r="R57" s="30">
        <f t="shared" si="11"/>
        <v>16758.131731190708</v>
      </c>
      <c r="S57" s="10">
        <f t="shared" si="12"/>
        <v>0</v>
      </c>
      <c r="T57" s="31">
        <f t="shared" si="13"/>
        <v>16758.131731190708</v>
      </c>
    </row>
    <row r="58" spans="1:20" s="4" customFormat="1" ht="12.75">
      <c r="A58" s="25" t="s">
        <v>491</v>
      </c>
      <c r="B58" s="26" t="s">
        <v>258</v>
      </c>
      <c r="C58" s="59">
        <v>9482</v>
      </c>
      <c r="D58" s="64">
        <v>14772941.996</v>
      </c>
      <c r="E58" s="27">
        <v>707400</v>
      </c>
      <c r="F58" s="28">
        <f t="shared" si="0"/>
        <v>198016.73170210913</v>
      </c>
      <c r="G58" s="29">
        <f t="shared" si="1"/>
        <v>0.009422772733472256</v>
      </c>
      <c r="H58" s="7">
        <f t="shared" si="2"/>
        <v>20.883435108849305</v>
      </c>
      <c r="I58" s="7">
        <f t="shared" si="3"/>
        <v>98455.73170210911</v>
      </c>
      <c r="J58" s="7">
        <f t="shared" si="14"/>
        <v>98455.73170210911</v>
      </c>
      <c r="K58" s="7">
        <f t="shared" si="4"/>
        <v>0.01350002381842489</v>
      </c>
      <c r="L58" s="30">
        <f t="shared" si="5"/>
        <v>1162532.2491445018</v>
      </c>
      <c r="M58" s="10">
        <f t="shared" si="6"/>
        <v>470390.61792176554</v>
      </c>
      <c r="N58" s="31">
        <f t="shared" si="7"/>
        <v>1632922.8670662674</v>
      </c>
      <c r="O58" s="7">
        <f t="shared" si="8"/>
        <v>103196.73170210911</v>
      </c>
      <c r="P58" s="7">
        <f t="shared" si="9"/>
        <v>103196.73170210911</v>
      </c>
      <c r="Q58" s="7">
        <f t="shared" si="10"/>
        <v>0.013051365410316174</v>
      </c>
      <c r="R58" s="30">
        <f t="shared" si="11"/>
        <v>440985.7639265016</v>
      </c>
      <c r="S58" s="10">
        <f t="shared" si="12"/>
        <v>204906.43694196394</v>
      </c>
      <c r="T58" s="31">
        <f t="shared" si="13"/>
        <v>645892.2008684656</v>
      </c>
    </row>
    <row r="59" spans="1:20" s="4" customFormat="1" ht="12.75">
      <c r="A59" s="9" t="s">
        <v>483</v>
      </c>
      <c r="B59" s="26" t="s">
        <v>19</v>
      </c>
      <c r="C59" s="8">
        <v>610</v>
      </c>
      <c r="D59" s="64">
        <v>499156</v>
      </c>
      <c r="E59" s="27">
        <v>35700</v>
      </c>
      <c r="F59" s="28">
        <f t="shared" si="0"/>
        <v>8528.996078431372</v>
      </c>
      <c r="G59" s="29">
        <f t="shared" si="1"/>
        <v>0.0004058585908418916</v>
      </c>
      <c r="H59" s="7">
        <f t="shared" si="2"/>
        <v>13.981960784313726</v>
      </c>
      <c r="I59" s="7">
        <f t="shared" si="3"/>
        <v>2123.996078431373</v>
      </c>
      <c r="J59" s="7">
        <f t="shared" si="14"/>
        <v>2123.996078431373</v>
      </c>
      <c r="K59" s="7">
        <f t="shared" si="4"/>
        <v>0.00029123746432377937</v>
      </c>
      <c r="L59" s="30">
        <f t="shared" si="5"/>
        <v>50072.70299218785</v>
      </c>
      <c r="M59" s="10">
        <f t="shared" si="6"/>
        <v>10147.7873408089</v>
      </c>
      <c r="N59" s="31">
        <f t="shared" si="7"/>
        <v>60220.49033299675</v>
      </c>
      <c r="O59" s="7">
        <f t="shared" si="8"/>
        <v>2428.996078431373</v>
      </c>
      <c r="P59" s="7">
        <f t="shared" si="9"/>
        <v>2428.996078431373</v>
      </c>
      <c r="Q59" s="7">
        <f t="shared" si="10"/>
        <v>0.00030719689351542656</v>
      </c>
      <c r="R59" s="30">
        <f t="shared" si="11"/>
        <v>18994.182051400527</v>
      </c>
      <c r="S59" s="10">
        <f t="shared" si="12"/>
        <v>4822.991228192197</v>
      </c>
      <c r="T59" s="31">
        <f t="shared" si="13"/>
        <v>23817.173279592724</v>
      </c>
    </row>
    <row r="60" spans="1:20" s="4" customFormat="1" ht="12.75">
      <c r="A60" s="25" t="s">
        <v>484</v>
      </c>
      <c r="B60" s="26" t="s">
        <v>76</v>
      </c>
      <c r="C60" s="61">
        <v>5210</v>
      </c>
      <c r="D60" s="64">
        <v>13350341.2256</v>
      </c>
      <c r="E60" s="27">
        <v>961500</v>
      </c>
      <c r="F60" s="28">
        <f t="shared" si="0"/>
        <v>72340.38251209153</v>
      </c>
      <c r="G60" s="29">
        <f t="shared" si="1"/>
        <v>0.003442370642140181</v>
      </c>
      <c r="H60" s="7">
        <f t="shared" si="2"/>
        <v>13.884910271034842</v>
      </c>
      <c r="I60" s="7">
        <f t="shared" si="3"/>
        <v>17635.382512091528</v>
      </c>
      <c r="J60" s="7">
        <f t="shared" si="14"/>
        <v>17635.382512091528</v>
      </c>
      <c r="K60" s="7">
        <f t="shared" si="4"/>
        <v>0.0024181231487934727</v>
      </c>
      <c r="L60" s="30">
        <f t="shared" si="5"/>
        <v>424701.6242661256</v>
      </c>
      <c r="M60" s="10">
        <f t="shared" si="6"/>
        <v>84256.32854213734</v>
      </c>
      <c r="N60" s="31">
        <f t="shared" si="7"/>
        <v>508957.95280826295</v>
      </c>
      <c r="O60" s="7">
        <f t="shared" si="8"/>
        <v>20240.382512091528</v>
      </c>
      <c r="P60" s="7">
        <f t="shared" si="9"/>
        <v>20240.382512091528</v>
      </c>
      <c r="Q60" s="7">
        <f t="shared" si="10"/>
        <v>0.0025598158376994493</v>
      </c>
      <c r="R60" s="30">
        <f t="shared" si="11"/>
        <v>161102.94605216046</v>
      </c>
      <c r="S60" s="10">
        <f t="shared" si="12"/>
        <v>40189.10865188135</v>
      </c>
      <c r="T60" s="31">
        <f t="shared" si="13"/>
        <v>201292.0547040418</v>
      </c>
    </row>
    <row r="61" spans="1:20" s="4" customFormat="1" ht="12.75">
      <c r="A61" s="25" t="s">
        <v>494</v>
      </c>
      <c r="B61" s="26" t="s">
        <v>343</v>
      </c>
      <c r="C61" s="59">
        <v>70</v>
      </c>
      <c r="D61" s="64">
        <v>150955</v>
      </c>
      <c r="E61" s="27">
        <v>12050</v>
      </c>
      <c r="F61" s="28">
        <f t="shared" si="0"/>
        <v>876.9170124481328</v>
      </c>
      <c r="G61" s="29">
        <f t="shared" si="1"/>
        <v>4.1728745057992526E-05</v>
      </c>
      <c r="H61" s="7">
        <f t="shared" si="2"/>
        <v>12.527385892116182</v>
      </c>
      <c r="I61" s="7">
        <f t="shared" si="3"/>
        <v>141.91701244813277</v>
      </c>
      <c r="J61" s="7">
        <f t="shared" si="14"/>
        <v>141.91701244813277</v>
      </c>
      <c r="K61" s="7">
        <f t="shared" si="4"/>
        <v>1.945933482152418E-05</v>
      </c>
      <c r="L61" s="30">
        <f t="shared" si="5"/>
        <v>5148.273572801054</v>
      </c>
      <c r="M61" s="10">
        <f t="shared" si="6"/>
        <v>678.0349912087241</v>
      </c>
      <c r="N61" s="31">
        <f t="shared" si="7"/>
        <v>5826.308564009778</v>
      </c>
      <c r="O61" s="7">
        <f t="shared" si="8"/>
        <v>176.91701244813277</v>
      </c>
      <c r="P61" s="7">
        <f t="shared" si="9"/>
        <v>176.91701244813277</v>
      </c>
      <c r="Q61" s="7">
        <f t="shared" si="10"/>
        <v>2.2374822716549705E-05</v>
      </c>
      <c r="R61" s="30">
        <f t="shared" si="11"/>
        <v>1952.9052687140502</v>
      </c>
      <c r="S61" s="10">
        <f t="shared" si="12"/>
        <v>351.2847166498304</v>
      </c>
      <c r="T61" s="31">
        <f t="shared" si="13"/>
        <v>2304.1899853638806</v>
      </c>
    </row>
    <row r="62" spans="1:20" s="4" customFormat="1" ht="12.75">
      <c r="A62" s="25" t="s">
        <v>489</v>
      </c>
      <c r="B62" s="26" t="s">
        <v>205</v>
      </c>
      <c r="C62" s="59">
        <v>2755</v>
      </c>
      <c r="D62" s="64">
        <v>6078758</v>
      </c>
      <c r="E62" s="27">
        <v>910650</v>
      </c>
      <c r="F62" s="28">
        <f t="shared" si="0"/>
        <v>18390.137033986714</v>
      </c>
      <c r="G62" s="29">
        <f t="shared" si="1"/>
        <v>0.0008751082816039764</v>
      </c>
      <c r="H62" s="7">
        <f t="shared" si="2"/>
        <v>6.67518585625652</v>
      </c>
      <c r="I62" s="7">
        <f t="shared" si="3"/>
        <v>-10537.362966013288</v>
      </c>
      <c r="J62" s="7">
        <f t="shared" si="14"/>
        <v>0</v>
      </c>
      <c r="K62" s="7">
        <f t="shared" si="4"/>
        <v>0</v>
      </c>
      <c r="L62" s="30">
        <f t="shared" si="5"/>
        <v>107966.26721603675</v>
      </c>
      <c r="M62" s="10">
        <f t="shared" si="6"/>
        <v>0</v>
      </c>
      <c r="N62" s="31">
        <f t="shared" si="7"/>
        <v>107966.26721603675</v>
      </c>
      <c r="O62" s="7">
        <f t="shared" si="8"/>
        <v>-9159.862966013288</v>
      </c>
      <c r="P62" s="7">
        <f t="shared" si="9"/>
        <v>0</v>
      </c>
      <c r="Q62" s="7">
        <f t="shared" si="10"/>
        <v>0</v>
      </c>
      <c r="R62" s="30">
        <f t="shared" si="11"/>
        <v>40955.0675790661</v>
      </c>
      <c r="S62" s="10">
        <f t="shared" si="12"/>
        <v>0</v>
      </c>
      <c r="T62" s="31">
        <f t="shared" si="13"/>
        <v>40955.0675790661</v>
      </c>
    </row>
    <row r="63" spans="1:20" s="4" customFormat="1" ht="12.75">
      <c r="A63" s="25" t="s">
        <v>486</v>
      </c>
      <c r="B63" s="26" t="s">
        <v>123</v>
      </c>
      <c r="C63" s="59">
        <v>824</v>
      </c>
      <c r="D63" s="64">
        <v>2210721</v>
      </c>
      <c r="E63" s="27">
        <v>309600</v>
      </c>
      <c r="F63" s="28">
        <f t="shared" si="0"/>
        <v>5883.8310852713175</v>
      </c>
      <c r="G63" s="29">
        <f t="shared" si="1"/>
        <v>0.00027998645691242123</v>
      </c>
      <c r="H63" s="7">
        <f t="shared" si="2"/>
        <v>7.140571705426357</v>
      </c>
      <c r="I63" s="7">
        <f t="shared" si="3"/>
        <v>-2768.168914728682</v>
      </c>
      <c r="J63" s="7">
        <f t="shared" si="14"/>
        <v>0</v>
      </c>
      <c r="K63" s="7">
        <f t="shared" si="4"/>
        <v>0</v>
      </c>
      <c r="L63" s="30">
        <f t="shared" si="5"/>
        <v>34543.25968492866</v>
      </c>
      <c r="M63" s="10">
        <f t="shared" si="6"/>
        <v>0</v>
      </c>
      <c r="N63" s="31">
        <f t="shared" si="7"/>
        <v>34543.25968492866</v>
      </c>
      <c r="O63" s="7">
        <f t="shared" si="8"/>
        <v>-2356.168914728682</v>
      </c>
      <c r="P63" s="7">
        <f t="shared" si="9"/>
        <v>0</v>
      </c>
      <c r="Q63" s="7">
        <f t="shared" si="10"/>
        <v>0</v>
      </c>
      <c r="R63" s="30">
        <f t="shared" si="11"/>
        <v>13103.366183501314</v>
      </c>
      <c r="S63" s="10">
        <f t="shared" si="12"/>
        <v>0</v>
      </c>
      <c r="T63" s="31">
        <f t="shared" si="13"/>
        <v>13103.366183501314</v>
      </c>
    </row>
    <row r="64" spans="1:20" s="4" customFormat="1" ht="12.75">
      <c r="A64" s="25" t="s">
        <v>495</v>
      </c>
      <c r="B64" s="26" t="s">
        <v>373</v>
      </c>
      <c r="C64" s="59">
        <v>1078</v>
      </c>
      <c r="D64" s="64">
        <v>1029547</v>
      </c>
      <c r="E64" s="27">
        <v>67750</v>
      </c>
      <c r="F64" s="28">
        <f t="shared" si="0"/>
        <v>16381.574405904059</v>
      </c>
      <c r="G64" s="29">
        <f t="shared" si="1"/>
        <v>0.0007795293423765545</v>
      </c>
      <c r="H64" s="7">
        <f t="shared" si="2"/>
        <v>15.196265682656827</v>
      </c>
      <c r="I64" s="7">
        <f t="shared" si="3"/>
        <v>5062.57440590406</v>
      </c>
      <c r="J64" s="7">
        <f t="shared" si="14"/>
        <v>5062.57440590406</v>
      </c>
      <c r="K64" s="7">
        <f t="shared" si="4"/>
        <v>0.0006941685758736682</v>
      </c>
      <c r="L64" s="30">
        <f t="shared" si="5"/>
        <v>96174.2392924305</v>
      </c>
      <c r="M64" s="10">
        <f t="shared" si="6"/>
        <v>24187.39327714642</v>
      </c>
      <c r="N64" s="31">
        <f t="shared" si="7"/>
        <v>120361.63256957692</v>
      </c>
      <c r="O64" s="7">
        <f t="shared" si="8"/>
        <v>5601.57440590406</v>
      </c>
      <c r="P64" s="7">
        <f t="shared" si="9"/>
        <v>5601.57440590406</v>
      </c>
      <c r="Q64" s="7">
        <f t="shared" si="10"/>
        <v>0.0007084351726909822</v>
      </c>
      <c r="R64" s="30">
        <f t="shared" si="11"/>
        <v>36481.97322322275</v>
      </c>
      <c r="S64" s="10">
        <f t="shared" si="12"/>
        <v>11122.43221124842</v>
      </c>
      <c r="T64" s="31">
        <f t="shared" si="13"/>
        <v>47604.40543447117</v>
      </c>
    </row>
    <row r="65" spans="1:20" s="4" customFormat="1" ht="12.75">
      <c r="A65" s="25" t="s">
        <v>486</v>
      </c>
      <c r="B65" s="26" t="s">
        <v>124</v>
      </c>
      <c r="C65" s="59">
        <v>934</v>
      </c>
      <c r="D65" s="64">
        <v>2354010</v>
      </c>
      <c r="E65" s="27">
        <v>410300</v>
      </c>
      <c r="F65" s="28">
        <f t="shared" si="0"/>
        <v>5358.628661954667</v>
      </c>
      <c r="G65" s="29">
        <f t="shared" si="1"/>
        <v>0.0002549943108879801</v>
      </c>
      <c r="H65" s="7">
        <f t="shared" si="2"/>
        <v>5.737289787960029</v>
      </c>
      <c r="I65" s="7">
        <f t="shared" si="3"/>
        <v>-4448.371338045333</v>
      </c>
      <c r="J65" s="7">
        <f t="shared" si="14"/>
        <v>0</v>
      </c>
      <c r="K65" s="7">
        <f t="shared" si="4"/>
        <v>0</v>
      </c>
      <c r="L65" s="30">
        <f t="shared" si="5"/>
        <v>31459.859867215444</v>
      </c>
      <c r="M65" s="10">
        <f t="shared" si="6"/>
        <v>0</v>
      </c>
      <c r="N65" s="31">
        <f t="shared" si="7"/>
        <v>31459.859867215444</v>
      </c>
      <c r="O65" s="7">
        <f t="shared" si="8"/>
        <v>-3981.371338045333</v>
      </c>
      <c r="P65" s="7">
        <f t="shared" si="9"/>
        <v>0</v>
      </c>
      <c r="Q65" s="7">
        <f t="shared" si="10"/>
        <v>0</v>
      </c>
      <c r="R65" s="30">
        <f t="shared" si="11"/>
        <v>11933.733749557468</v>
      </c>
      <c r="S65" s="10">
        <f t="shared" si="12"/>
        <v>0</v>
      </c>
      <c r="T65" s="31">
        <f t="shared" si="13"/>
        <v>11933.733749557468</v>
      </c>
    </row>
    <row r="66" spans="1:20" s="4" customFormat="1" ht="12.75">
      <c r="A66" s="25" t="s">
        <v>490</v>
      </c>
      <c r="B66" s="26" t="s">
        <v>220</v>
      </c>
      <c r="C66" s="59">
        <v>1597</v>
      </c>
      <c r="D66" s="64">
        <v>2577515</v>
      </c>
      <c r="E66" s="27">
        <v>169100</v>
      </c>
      <c r="F66" s="28">
        <f t="shared" si="0"/>
        <v>24342.35041395624</v>
      </c>
      <c r="G66" s="29">
        <f t="shared" si="1"/>
        <v>0.0011583487606204685</v>
      </c>
      <c r="H66" s="7">
        <f t="shared" si="2"/>
        <v>15.242548787699587</v>
      </c>
      <c r="I66" s="7">
        <f t="shared" si="3"/>
        <v>7573.85041395624</v>
      </c>
      <c r="J66" s="7">
        <f t="shared" si="14"/>
        <v>7573.85041395624</v>
      </c>
      <c r="K66" s="7">
        <f t="shared" si="4"/>
        <v>0.0010385089747233691</v>
      </c>
      <c r="L66" s="30">
        <f t="shared" si="5"/>
        <v>142910.99107105768</v>
      </c>
      <c r="M66" s="10">
        <f t="shared" si="6"/>
        <v>36185.48270046096</v>
      </c>
      <c r="N66" s="31">
        <f t="shared" si="7"/>
        <v>179096.47377151865</v>
      </c>
      <c r="O66" s="7">
        <f t="shared" si="8"/>
        <v>8372.35041395624</v>
      </c>
      <c r="P66" s="7">
        <f t="shared" si="9"/>
        <v>8372.35041395624</v>
      </c>
      <c r="Q66" s="7">
        <f t="shared" si="10"/>
        <v>0.0010588572214784737</v>
      </c>
      <c r="R66" s="30">
        <f t="shared" si="11"/>
        <v>54210.72199703793</v>
      </c>
      <c r="S66" s="10">
        <f t="shared" si="12"/>
        <v>16624.058377212037</v>
      </c>
      <c r="T66" s="31">
        <f t="shared" si="13"/>
        <v>70834.78037424997</v>
      </c>
    </row>
    <row r="67" spans="1:20" s="4" customFormat="1" ht="12.75">
      <c r="A67" s="25" t="s">
        <v>492</v>
      </c>
      <c r="B67" s="26" t="s">
        <v>315</v>
      </c>
      <c r="C67" s="59">
        <v>1250</v>
      </c>
      <c r="D67" s="64">
        <v>1004379</v>
      </c>
      <c r="E67" s="27">
        <v>54300</v>
      </c>
      <c r="F67" s="28">
        <f t="shared" si="0"/>
        <v>23121.063535911602</v>
      </c>
      <c r="G67" s="29">
        <f t="shared" si="1"/>
        <v>0.0011002329206342867</v>
      </c>
      <c r="H67" s="7">
        <f t="shared" si="2"/>
        <v>18.496850828729283</v>
      </c>
      <c r="I67" s="7">
        <f t="shared" si="3"/>
        <v>9996.063535911604</v>
      </c>
      <c r="J67" s="7">
        <f t="shared" si="14"/>
        <v>9996.063535911604</v>
      </c>
      <c r="K67" s="7">
        <f t="shared" si="4"/>
        <v>0.0013706372751725166</v>
      </c>
      <c r="L67" s="30">
        <f t="shared" si="5"/>
        <v>135740.96372549082</v>
      </c>
      <c r="M67" s="10">
        <f t="shared" si="6"/>
        <v>47758.05757728132</v>
      </c>
      <c r="N67" s="31">
        <f t="shared" si="7"/>
        <v>183499.02130277213</v>
      </c>
      <c r="O67" s="7">
        <f t="shared" si="8"/>
        <v>10621.063535911604</v>
      </c>
      <c r="P67" s="7">
        <f t="shared" si="9"/>
        <v>10621.063535911604</v>
      </c>
      <c r="Q67" s="7">
        <f t="shared" si="10"/>
        <v>0.0013432535988979779</v>
      </c>
      <c r="R67" s="30">
        <f t="shared" si="11"/>
        <v>51490.90068568462</v>
      </c>
      <c r="S67" s="10">
        <f t="shared" si="12"/>
        <v>21089.081502698253</v>
      </c>
      <c r="T67" s="31">
        <f t="shared" si="13"/>
        <v>72579.98218838287</v>
      </c>
    </row>
    <row r="68" spans="1:20" s="4" customFormat="1" ht="12.75">
      <c r="A68" s="25" t="s">
        <v>484</v>
      </c>
      <c r="B68" s="26" t="s">
        <v>77</v>
      </c>
      <c r="C68" s="61">
        <v>20278</v>
      </c>
      <c r="D68" s="64">
        <v>34886505.24</v>
      </c>
      <c r="E68" s="27">
        <v>2000400</v>
      </c>
      <c r="F68" s="28">
        <f t="shared" si="0"/>
        <v>353643.5479187763</v>
      </c>
      <c r="G68" s="29">
        <f t="shared" si="1"/>
        <v>0.0168283899650988</v>
      </c>
      <c r="H68" s="7">
        <f t="shared" si="2"/>
        <v>17.439764667066587</v>
      </c>
      <c r="I68" s="7">
        <f t="shared" si="3"/>
        <v>140724.54791877625</v>
      </c>
      <c r="J68" s="7">
        <f t="shared" si="14"/>
        <v>140724.54791877625</v>
      </c>
      <c r="K68" s="7">
        <f t="shared" si="4"/>
        <v>0.019295826823862376</v>
      </c>
      <c r="L68" s="30">
        <f t="shared" si="5"/>
        <v>2076198.438503353</v>
      </c>
      <c r="M68" s="10">
        <f t="shared" si="6"/>
        <v>672337.7695526916</v>
      </c>
      <c r="N68" s="31">
        <f t="shared" si="7"/>
        <v>2748536.2080560448</v>
      </c>
      <c r="O68" s="7">
        <f t="shared" si="8"/>
        <v>150863.54791877625</v>
      </c>
      <c r="P68" s="7">
        <f t="shared" si="9"/>
        <v>150863.54791877625</v>
      </c>
      <c r="Q68" s="7">
        <f t="shared" si="10"/>
        <v>0.019079822185342054</v>
      </c>
      <c r="R68" s="30">
        <f t="shared" si="11"/>
        <v>787568.6503666238</v>
      </c>
      <c r="S68" s="10">
        <f t="shared" si="12"/>
        <v>299553.2083098703</v>
      </c>
      <c r="T68" s="31">
        <f t="shared" si="13"/>
        <v>1087121.858676494</v>
      </c>
    </row>
    <row r="69" spans="1:20" s="4" customFormat="1" ht="12.75">
      <c r="A69" s="25" t="s">
        <v>490</v>
      </c>
      <c r="B69" s="26" t="s">
        <v>221</v>
      </c>
      <c r="C69" s="59">
        <v>2009</v>
      </c>
      <c r="D69" s="64">
        <v>2281343</v>
      </c>
      <c r="E69" s="27">
        <v>120400</v>
      </c>
      <c r="F69" s="28">
        <f t="shared" si="0"/>
        <v>38066.59540697675</v>
      </c>
      <c r="G69" s="29">
        <f t="shared" si="1"/>
        <v>0.0018114271161519238</v>
      </c>
      <c r="H69" s="7">
        <f t="shared" si="2"/>
        <v>18.948031561461793</v>
      </c>
      <c r="I69" s="7">
        <f t="shared" si="3"/>
        <v>16972.095406976743</v>
      </c>
      <c r="J69" s="7">
        <f t="shared" si="14"/>
        <v>16972.095406976743</v>
      </c>
      <c r="K69" s="7">
        <f t="shared" si="4"/>
        <v>0.0023271747442394704</v>
      </c>
      <c r="L69" s="30">
        <f t="shared" si="5"/>
        <v>223484.37122131878</v>
      </c>
      <c r="M69" s="10">
        <f t="shared" si="6"/>
        <v>81087.3507097599</v>
      </c>
      <c r="N69" s="31">
        <f t="shared" si="7"/>
        <v>304571.7219310787</v>
      </c>
      <c r="O69" s="7">
        <f t="shared" si="8"/>
        <v>17976.595406976743</v>
      </c>
      <c r="P69" s="7">
        <f t="shared" si="9"/>
        <v>17976.595406976743</v>
      </c>
      <c r="Q69" s="7">
        <f t="shared" si="10"/>
        <v>0.0022735130427107295</v>
      </c>
      <c r="R69" s="30">
        <f t="shared" si="11"/>
        <v>84774.78903591003</v>
      </c>
      <c r="S69" s="10">
        <f t="shared" si="12"/>
        <v>35694.15477055845</v>
      </c>
      <c r="T69" s="31">
        <f t="shared" si="13"/>
        <v>120468.94380646848</v>
      </c>
    </row>
    <row r="70" spans="1:20" s="4" customFormat="1" ht="12.75">
      <c r="A70" s="25" t="s">
        <v>486</v>
      </c>
      <c r="B70" s="26" t="s">
        <v>125</v>
      </c>
      <c r="C70" s="59">
        <v>4924</v>
      </c>
      <c r="D70" s="64">
        <v>8541466</v>
      </c>
      <c r="E70" s="27">
        <v>667350</v>
      </c>
      <c r="F70" s="28">
        <f t="shared" si="0"/>
        <v>63022.66963961939</v>
      </c>
      <c r="G70" s="29">
        <f t="shared" si="1"/>
        <v>0.0029989803789116382</v>
      </c>
      <c r="H70" s="7">
        <f t="shared" si="2"/>
        <v>12.799079943058365</v>
      </c>
      <c r="I70" s="7">
        <f t="shared" si="3"/>
        <v>11320.669639619387</v>
      </c>
      <c r="J70" s="7">
        <f t="shared" si="14"/>
        <v>11320.669639619387</v>
      </c>
      <c r="K70" s="7">
        <f t="shared" si="4"/>
        <v>0.001552264222034189</v>
      </c>
      <c r="L70" s="30">
        <f t="shared" si="5"/>
        <v>369998.4605010894</v>
      </c>
      <c r="M70" s="10">
        <f t="shared" si="6"/>
        <v>54086.61024612201</v>
      </c>
      <c r="N70" s="31">
        <f t="shared" si="7"/>
        <v>424085.0707472114</v>
      </c>
      <c r="O70" s="7">
        <f t="shared" si="8"/>
        <v>13782.669639619387</v>
      </c>
      <c r="P70" s="7">
        <f t="shared" si="9"/>
        <v>13782.669639619387</v>
      </c>
      <c r="Q70" s="7">
        <f t="shared" si="10"/>
        <v>0.0017431042129861071</v>
      </c>
      <c r="R70" s="30">
        <f t="shared" si="11"/>
        <v>140352.28173306468</v>
      </c>
      <c r="S70" s="10">
        <f t="shared" si="12"/>
        <v>27366.73614388188</v>
      </c>
      <c r="T70" s="31">
        <f t="shared" si="13"/>
        <v>167719.01787694657</v>
      </c>
    </row>
    <row r="71" spans="1:20" s="4" customFormat="1" ht="12.75">
      <c r="A71" s="25" t="s">
        <v>491</v>
      </c>
      <c r="B71" s="26" t="s">
        <v>259</v>
      </c>
      <c r="C71" s="59">
        <v>363</v>
      </c>
      <c r="D71" s="64">
        <v>565021</v>
      </c>
      <c r="E71" s="27">
        <v>35250</v>
      </c>
      <c r="F71" s="28">
        <f aca="true" t="shared" si="15" ref="F71:F134">(C71*D71)/E71</f>
        <v>5818.514127659574</v>
      </c>
      <c r="G71" s="29">
        <f aca="true" t="shared" si="16" ref="G71:G134">F71/$F$500</f>
        <v>0.00027687830114231593</v>
      </c>
      <c r="H71" s="7">
        <f aca="true" t="shared" si="17" ref="H71:H134">D71/E71</f>
        <v>16.02896453900709</v>
      </c>
      <c r="I71" s="7">
        <f aca="true" t="shared" si="18" ref="I71:I134">(H71-10.5)*C71</f>
        <v>2007.0141276595743</v>
      </c>
      <c r="J71" s="7">
        <f t="shared" si="14"/>
        <v>2007.0141276595743</v>
      </c>
      <c r="K71" s="7">
        <f aca="true" t="shared" si="19" ref="K71:K134">J71/$J$500</f>
        <v>0.00027519716789367057</v>
      </c>
      <c r="L71" s="30">
        <f aca="true" t="shared" si="20" ref="L71:L134">$A$509*G71</f>
        <v>34159.79173761454</v>
      </c>
      <c r="M71" s="10">
        <f aca="true" t="shared" si="21" ref="M71:M134">$E$509*K71</f>
        <v>9588.884256570675</v>
      </c>
      <c r="N71" s="31">
        <f aca="true" t="shared" si="22" ref="N71:N134">L71+M71</f>
        <v>43748.675994185214</v>
      </c>
      <c r="O71" s="7">
        <f aca="true" t="shared" si="23" ref="O71:O134">(H71-10)*C71</f>
        <v>2188.514127659574</v>
      </c>
      <c r="P71" s="7">
        <f aca="true" t="shared" si="24" ref="P71:P134">IF(O71&gt;0,O71,0)</f>
        <v>2188.514127659574</v>
      </c>
      <c r="Q71" s="7">
        <f aca="true" t="shared" si="25" ref="Q71:Q134">P71/$P$500</f>
        <v>0.0002767829670049587</v>
      </c>
      <c r="R71" s="30">
        <f aca="true" t="shared" si="26" ref="R71:R134">$M$509*G71</f>
        <v>12957.904493460386</v>
      </c>
      <c r="S71" s="10">
        <f aca="true" t="shared" si="27" ref="S71:S134">$S$509*Q71</f>
        <v>4345.492581977851</v>
      </c>
      <c r="T71" s="31">
        <f aca="true" t="shared" si="28" ref="T71:T134">R71+S71</f>
        <v>17303.39707543824</v>
      </c>
    </row>
    <row r="72" spans="1:20" s="4" customFormat="1" ht="12.75">
      <c r="A72" s="25" t="s">
        <v>495</v>
      </c>
      <c r="B72" s="26" t="s">
        <v>374</v>
      </c>
      <c r="C72" s="59">
        <v>1164</v>
      </c>
      <c r="D72" s="64">
        <v>1457217</v>
      </c>
      <c r="E72" s="27">
        <v>94300</v>
      </c>
      <c r="F72" s="28">
        <f t="shared" si="15"/>
        <v>17987.280890774124</v>
      </c>
      <c r="G72" s="29">
        <f t="shared" si="16"/>
        <v>0.0008559380738687735</v>
      </c>
      <c r="H72" s="7">
        <f t="shared" si="17"/>
        <v>15.452990455991516</v>
      </c>
      <c r="I72" s="7">
        <f t="shared" si="18"/>
        <v>5765.280890774125</v>
      </c>
      <c r="J72" s="7">
        <f aca="true" t="shared" si="29" ref="J72:J135">IF(I72&gt;0,I72,0)</f>
        <v>5765.280890774125</v>
      </c>
      <c r="K72" s="7">
        <f t="shared" si="19"/>
        <v>0.0007905220752495129</v>
      </c>
      <c r="L72" s="30">
        <f t="shared" si="20"/>
        <v>105601.14759091761</v>
      </c>
      <c r="M72" s="10">
        <f t="shared" si="21"/>
        <v>27544.70454710655</v>
      </c>
      <c r="N72" s="31">
        <f t="shared" si="22"/>
        <v>133145.85213802417</v>
      </c>
      <c r="O72" s="7">
        <f t="shared" si="23"/>
        <v>6347.280890774125</v>
      </c>
      <c r="P72" s="7">
        <f t="shared" si="24"/>
        <v>6347.280890774125</v>
      </c>
      <c r="Q72" s="7">
        <f t="shared" si="25"/>
        <v>0.0008027452119950924</v>
      </c>
      <c r="R72" s="30">
        <f t="shared" si="26"/>
        <v>40057.9018570586</v>
      </c>
      <c r="S72" s="10">
        <f t="shared" si="27"/>
        <v>12603.099828322951</v>
      </c>
      <c r="T72" s="31">
        <f t="shared" si="28"/>
        <v>52661.00168538155</v>
      </c>
    </row>
    <row r="73" spans="1:20" s="4" customFormat="1" ht="12.75">
      <c r="A73" s="25" t="s">
        <v>497</v>
      </c>
      <c r="B73" s="26" t="s">
        <v>442</v>
      </c>
      <c r="C73" s="59">
        <v>8034</v>
      </c>
      <c r="D73" s="64">
        <v>9277631</v>
      </c>
      <c r="E73" s="27">
        <v>708200</v>
      </c>
      <c r="F73" s="28">
        <f t="shared" si="15"/>
        <v>105247.79363739057</v>
      </c>
      <c r="G73" s="29">
        <f t="shared" si="16"/>
        <v>0.005008294155851657</v>
      </c>
      <c r="H73" s="7">
        <f t="shared" si="17"/>
        <v>13.100297938435471</v>
      </c>
      <c r="I73" s="7">
        <f t="shared" si="18"/>
        <v>20890.793637390572</v>
      </c>
      <c r="J73" s="7">
        <f t="shared" si="29"/>
        <v>20890.793637390572</v>
      </c>
      <c r="K73" s="7">
        <f t="shared" si="19"/>
        <v>0.002864497645945892</v>
      </c>
      <c r="L73" s="30">
        <f t="shared" si="20"/>
        <v>617897.0494212476</v>
      </c>
      <c r="M73" s="10">
        <f t="shared" si="21"/>
        <v>99809.66225207312</v>
      </c>
      <c r="N73" s="31">
        <f t="shared" si="22"/>
        <v>717706.7116733207</v>
      </c>
      <c r="O73" s="7">
        <f t="shared" si="23"/>
        <v>24907.793637390572</v>
      </c>
      <c r="P73" s="7">
        <f t="shared" si="24"/>
        <v>24907.793637390572</v>
      </c>
      <c r="Q73" s="7">
        <f t="shared" si="25"/>
        <v>0.0031501067036184896</v>
      </c>
      <c r="R73" s="30">
        <f t="shared" si="26"/>
        <v>234388.16649385754</v>
      </c>
      <c r="S73" s="10">
        <f t="shared" si="27"/>
        <v>49456.675246810286</v>
      </c>
      <c r="T73" s="31">
        <f t="shared" si="28"/>
        <v>283844.8417406678</v>
      </c>
    </row>
    <row r="74" spans="1:20" s="4" customFormat="1" ht="12.75">
      <c r="A74" s="25" t="s">
        <v>490</v>
      </c>
      <c r="B74" s="26" t="s">
        <v>222</v>
      </c>
      <c r="C74" s="59">
        <v>145</v>
      </c>
      <c r="D74" s="64">
        <v>373243</v>
      </c>
      <c r="E74" s="27">
        <v>31300</v>
      </c>
      <c r="F74" s="28">
        <f t="shared" si="15"/>
        <v>1729.0809904153355</v>
      </c>
      <c r="G74" s="29">
        <f t="shared" si="16"/>
        <v>8.227959865008362E-05</v>
      </c>
      <c r="H74" s="7">
        <f t="shared" si="17"/>
        <v>11.924696485623004</v>
      </c>
      <c r="I74" s="7">
        <f t="shared" si="18"/>
        <v>206.58099041533558</v>
      </c>
      <c r="J74" s="7">
        <f t="shared" si="29"/>
        <v>206.58099041533558</v>
      </c>
      <c r="K74" s="7">
        <f t="shared" si="19"/>
        <v>2.832591097366342E-05</v>
      </c>
      <c r="L74" s="30">
        <f t="shared" si="20"/>
        <v>10151.225078113603</v>
      </c>
      <c r="M74" s="10">
        <f t="shared" si="21"/>
        <v>986.9792042821044</v>
      </c>
      <c r="N74" s="31">
        <f t="shared" si="22"/>
        <v>11138.204282395707</v>
      </c>
      <c r="O74" s="7">
        <f t="shared" si="23"/>
        <v>279.0809904153356</v>
      </c>
      <c r="P74" s="7">
        <f t="shared" si="24"/>
        <v>279.0809904153356</v>
      </c>
      <c r="Q74" s="7">
        <f t="shared" si="25"/>
        <v>3.529557501392312E-05</v>
      </c>
      <c r="R74" s="30">
        <f t="shared" si="26"/>
        <v>3850.6852168239134</v>
      </c>
      <c r="S74" s="10">
        <f t="shared" si="27"/>
        <v>554.140527718593</v>
      </c>
      <c r="T74" s="31">
        <f t="shared" si="28"/>
        <v>4404.825744542506</v>
      </c>
    </row>
    <row r="75" spans="1:20" s="4" customFormat="1" ht="12.75">
      <c r="A75" s="25" t="s">
        <v>496</v>
      </c>
      <c r="B75" s="26" t="s">
        <v>402</v>
      </c>
      <c r="C75" s="59">
        <v>3123</v>
      </c>
      <c r="D75" s="64">
        <v>3764986</v>
      </c>
      <c r="E75" s="27">
        <v>169800</v>
      </c>
      <c r="F75" s="28">
        <f t="shared" si="15"/>
        <v>69246.47395759718</v>
      </c>
      <c r="G75" s="29">
        <f t="shared" si="16"/>
        <v>0.0032951447137221563</v>
      </c>
      <c r="H75" s="7">
        <f t="shared" si="17"/>
        <v>22.173062426383982</v>
      </c>
      <c r="I75" s="7">
        <f t="shared" si="18"/>
        <v>36454.973957597176</v>
      </c>
      <c r="J75" s="7">
        <f t="shared" si="29"/>
        <v>36454.973957597176</v>
      </c>
      <c r="K75" s="7">
        <f t="shared" si="19"/>
        <v>0.004998622306892858</v>
      </c>
      <c r="L75" s="30">
        <f t="shared" si="20"/>
        <v>406537.661859582</v>
      </c>
      <c r="M75" s="10">
        <f t="shared" si="21"/>
        <v>174170.436091215</v>
      </c>
      <c r="N75" s="31">
        <f t="shared" si="22"/>
        <v>580708.0979507971</v>
      </c>
      <c r="O75" s="7">
        <f t="shared" si="23"/>
        <v>38016.473957597176</v>
      </c>
      <c r="P75" s="7">
        <f t="shared" si="24"/>
        <v>38016.473957597176</v>
      </c>
      <c r="Q75" s="7">
        <f t="shared" si="25"/>
        <v>0.004807970999165169</v>
      </c>
      <c r="R75" s="30">
        <f t="shared" si="26"/>
        <v>154212.77260219693</v>
      </c>
      <c r="S75" s="10">
        <f t="shared" si="27"/>
        <v>75485.14468689315</v>
      </c>
      <c r="T75" s="31">
        <f t="shared" si="28"/>
        <v>229697.91728909008</v>
      </c>
    </row>
    <row r="76" spans="1:20" s="4" customFormat="1" ht="12.75">
      <c r="A76" s="25" t="s">
        <v>494</v>
      </c>
      <c r="B76" s="26" t="s">
        <v>344</v>
      </c>
      <c r="C76" s="59">
        <v>462</v>
      </c>
      <c r="D76" s="64">
        <v>374595</v>
      </c>
      <c r="E76" s="27">
        <v>23900</v>
      </c>
      <c r="F76" s="28">
        <f t="shared" si="15"/>
        <v>7241.125104602511</v>
      </c>
      <c r="G76" s="29">
        <f t="shared" si="16"/>
        <v>0.00034457429737783736</v>
      </c>
      <c r="H76" s="7">
        <f t="shared" si="17"/>
        <v>15.673430962343096</v>
      </c>
      <c r="I76" s="7">
        <f t="shared" si="18"/>
        <v>2390.12510460251</v>
      </c>
      <c r="J76" s="7">
        <f t="shared" si="29"/>
        <v>2390.12510460251</v>
      </c>
      <c r="K76" s="7">
        <f t="shared" si="19"/>
        <v>0.0003277284652027826</v>
      </c>
      <c r="L76" s="30">
        <f t="shared" si="20"/>
        <v>42511.768484564935</v>
      </c>
      <c r="M76" s="10">
        <f t="shared" si="21"/>
        <v>11419.268390244613</v>
      </c>
      <c r="N76" s="31">
        <f t="shared" si="22"/>
        <v>53931.03687480955</v>
      </c>
      <c r="O76" s="7">
        <f t="shared" si="23"/>
        <v>2621.12510460251</v>
      </c>
      <c r="P76" s="7">
        <f t="shared" si="24"/>
        <v>2621.12510460251</v>
      </c>
      <c r="Q76" s="7">
        <f t="shared" si="25"/>
        <v>0.0003314955906265528</v>
      </c>
      <c r="R76" s="30">
        <f t="shared" si="26"/>
        <v>16126.077117282788</v>
      </c>
      <c r="S76" s="10">
        <f t="shared" si="27"/>
        <v>5204.480772836879</v>
      </c>
      <c r="T76" s="31">
        <f t="shared" si="28"/>
        <v>21330.557890119668</v>
      </c>
    </row>
    <row r="77" spans="1:20" s="4" customFormat="1" ht="12.75">
      <c r="A77" s="25" t="s">
        <v>488</v>
      </c>
      <c r="B77" s="26" t="s">
        <v>186</v>
      </c>
      <c r="C77" s="59">
        <v>4850</v>
      </c>
      <c r="D77" s="64">
        <v>15445364</v>
      </c>
      <c r="E77" s="27">
        <v>1163300</v>
      </c>
      <c r="F77" s="28">
        <f t="shared" si="15"/>
        <v>64394.40849308003</v>
      </c>
      <c r="G77" s="29">
        <f t="shared" si="16"/>
        <v>0.0030642555874999624</v>
      </c>
      <c r="H77" s="7">
        <f t="shared" si="17"/>
        <v>13.277197627439183</v>
      </c>
      <c r="I77" s="7">
        <f t="shared" si="18"/>
        <v>13469.408493080035</v>
      </c>
      <c r="J77" s="7">
        <f t="shared" si="29"/>
        <v>13469.408493080035</v>
      </c>
      <c r="K77" s="7">
        <f t="shared" si="19"/>
        <v>0.0018468943588459427</v>
      </c>
      <c r="L77" s="30">
        <f t="shared" si="20"/>
        <v>378051.77317242214</v>
      </c>
      <c r="M77" s="10">
        <f t="shared" si="21"/>
        <v>64352.61080858807</v>
      </c>
      <c r="N77" s="31">
        <f t="shared" si="22"/>
        <v>442404.3839810102</v>
      </c>
      <c r="O77" s="7">
        <f t="shared" si="23"/>
        <v>15894.408493080035</v>
      </c>
      <c r="P77" s="7">
        <f t="shared" si="24"/>
        <v>15894.408493080035</v>
      </c>
      <c r="Q77" s="7">
        <f t="shared" si="25"/>
        <v>0.002010177355449918</v>
      </c>
      <c r="R77" s="30">
        <f t="shared" si="26"/>
        <v>143407.16149499823</v>
      </c>
      <c r="S77" s="10">
        <f t="shared" si="27"/>
        <v>31559.78448056371</v>
      </c>
      <c r="T77" s="31">
        <f t="shared" si="28"/>
        <v>174966.94597556195</v>
      </c>
    </row>
    <row r="78" spans="1:20" s="4" customFormat="1" ht="12.75">
      <c r="A78" s="25" t="s">
        <v>494</v>
      </c>
      <c r="B78" s="26" t="s">
        <v>345</v>
      </c>
      <c r="C78" s="59">
        <v>2275</v>
      </c>
      <c r="D78" s="64">
        <v>1673604</v>
      </c>
      <c r="E78" s="27">
        <v>116500</v>
      </c>
      <c r="F78" s="28">
        <f t="shared" si="15"/>
        <v>32681.96652360515</v>
      </c>
      <c r="G78" s="29">
        <f t="shared" si="16"/>
        <v>0.0015551955654846293</v>
      </c>
      <c r="H78" s="7">
        <f t="shared" si="17"/>
        <v>14.365699570815451</v>
      </c>
      <c r="I78" s="7">
        <f t="shared" si="18"/>
        <v>8794.466523605151</v>
      </c>
      <c r="J78" s="7">
        <f t="shared" si="29"/>
        <v>8794.466523605151</v>
      </c>
      <c r="K78" s="7">
        <f t="shared" si="19"/>
        <v>0.0012058770524221959</v>
      </c>
      <c r="L78" s="30">
        <f t="shared" si="20"/>
        <v>191871.8672031659</v>
      </c>
      <c r="M78" s="10">
        <f t="shared" si="21"/>
        <v>42017.20378095864</v>
      </c>
      <c r="N78" s="31">
        <f t="shared" si="22"/>
        <v>233889.07098412453</v>
      </c>
      <c r="O78" s="7">
        <f t="shared" si="23"/>
        <v>9931.966523605151</v>
      </c>
      <c r="P78" s="7">
        <f t="shared" si="24"/>
        <v>9931.966523605151</v>
      </c>
      <c r="Q78" s="7">
        <f t="shared" si="25"/>
        <v>0.001256103000594826</v>
      </c>
      <c r="R78" s="30">
        <f t="shared" si="26"/>
        <v>72783.15246468065</v>
      </c>
      <c r="S78" s="10">
        <f t="shared" si="27"/>
        <v>19720.81710933877</v>
      </c>
      <c r="T78" s="31">
        <f t="shared" si="28"/>
        <v>92503.96957401941</v>
      </c>
    </row>
    <row r="79" spans="1:20" s="4" customFormat="1" ht="12.75">
      <c r="A79" s="25" t="s">
        <v>490</v>
      </c>
      <c r="B79" s="26" t="s">
        <v>223</v>
      </c>
      <c r="C79" s="59">
        <v>990</v>
      </c>
      <c r="D79" s="64">
        <v>1056196</v>
      </c>
      <c r="E79" s="27">
        <v>54150</v>
      </c>
      <c r="F79" s="28">
        <f t="shared" si="15"/>
        <v>19309.95457063712</v>
      </c>
      <c r="G79" s="29">
        <f t="shared" si="16"/>
        <v>0.0009188784798575151</v>
      </c>
      <c r="H79" s="7">
        <f t="shared" si="17"/>
        <v>19.50500461680517</v>
      </c>
      <c r="I79" s="7">
        <f t="shared" si="18"/>
        <v>8914.95457063712</v>
      </c>
      <c r="J79" s="7">
        <f t="shared" si="29"/>
        <v>8914.95457063712</v>
      </c>
      <c r="K79" s="7">
        <f t="shared" si="19"/>
        <v>0.001222398096719429</v>
      </c>
      <c r="L79" s="30">
        <f t="shared" si="20"/>
        <v>113366.40457055792</v>
      </c>
      <c r="M79" s="10">
        <f t="shared" si="21"/>
        <v>42592.85789388561</v>
      </c>
      <c r="N79" s="31">
        <f t="shared" si="22"/>
        <v>155959.2624644435</v>
      </c>
      <c r="O79" s="7">
        <f t="shared" si="23"/>
        <v>9409.95457063712</v>
      </c>
      <c r="P79" s="7">
        <f t="shared" si="24"/>
        <v>9409.95457063712</v>
      </c>
      <c r="Q79" s="7">
        <f t="shared" si="25"/>
        <v>0.00119008377077653</v>
      </c>
      <c r="R79" s="30">
        <f t="shared" si="26"/>
        <v>43003.512857331705</v>
      </c>
      <c r="S79" s="10">
        <f t="shared" si="27"/>
        <v>18684.315201191523</v>
      </c>
      <c r="T79" s="31">
        <f t="shared" si="28"/>
        <v>61687.82805852323</v>
      </c>
    </row>
    <row r="80" spans="1:20" s="4" customFormat="1" ht="12.75">
      <c r="A80" s="25" t="s">
        <v>484</v>
      </c>
      <c r="B80" s="26" t="s">
        <v>78</v>
      </c>
      <c r="C80" s="61">
        <v>9015</v>
      </c>
      <c r="D80" s="64">
        <v>27008705</v>
      </c>
      <c r="E80" s="27">
        <v>1723250</v>
      </c>
      <c r="F80" s="28">
        <f t="shared" si="15"/>
        <v>141293.1818221384</v>
      </c>
      <c r="G80" s="29">
        <f t="shared" si="16"/>
        <v>0.006723540630405238</v>
      </c>
      <c r="H80" s="7">
        <f t="shared" si="17"/>
        <v>15.6731205570869</v>
      </c>
      <c r="I80" s="7">
        <f t="shared" si="18"/>
        <v>46635.6818221384</v>
      </c>
      <c r="J80" s="7">
        <f t="shared" si="29"/>
        <v>46635.6818221384</v>
      </c>
      <c r="K80" s="7">
        <f t="shared" si="19"/>
        <v>0.006394577588354526</v>
      </c>
      <c r="L80" s="30">
        <f t="shared" si="20"/>
        <v>829515.1578381698</v>
      </c>
      <c r="M80" s="10">
        <f t="shared" si="21"/>
        <v>222810.66638041753</v>
      </c>
      <c r="N80" s="31">
        <f t="shared" si="22"/>
        <v>1052325.8242185875</v>
      </c>
      <c r="O80" s="7">
        <f t="shared" si="23"/>
        <v>51143.1818221384</v>
      </c>
      <c r="P80" s="7">
        <f t="shared" si="24"/>
        <v>51143.1818221384</v>
      </c>
      <c r="Q80" s="7">
        <f t="shared" si="25"/>
        <v>0.006468115251302344</v>
      </c>
      <c r="R80" s="30">
        <f t="shared" si="26"/>
        <v>314661.7015029651</v>
      </c>
      <c r="S80" s="10">
        <f t="shared" si="27"/>
        <v>101549.4094454468</v>
      </c>
      <c r="T80" s="31">
        <f t="shared" si="28"/>
        <v>416211.1109484119</v>
      </c>
    </row>
    <row r="81" spans="1:20" s="4" customFormat="1" ht="12.75">
      <c r="A81" s="25" t="s">
        <v>494</v>
      </c>
      <c r="B81" s="26" t="s">
        <v>346</v>
      </c>
      <c r="C81" s="59">
        <v>69</v>
      </c>
      <c r="D81" s="64">
        <v>277798</v>
      </c>
      <c r="E81" s="27">
        <v>30250</v>
      </c>
      <c r="F81" s="28">
        <f t="shared" si="15"/>
        <v>633.6549421487604</v>
      </c>
      <c r="G81" s="29">
        <f t="shared" si="16"/>
        <v>3.0152939400553106E-05</v>
      </c>
      <c r="H81" s="7">
        <f t="shared" si="17"/>
        <v>9.183404958677686</v>
      </c>
      <c r="I81" s="7">
        <f t="shared" si="18"/>
        <v>-90.84505785123966</v>
      </c>
      <c r="J81" s="7">
        <f t="shared" si="29"/>
        <v>0</v>
      </c>
      <c r="K81" s="7">
        <f t="shared" si="19"/>
        <v>0</v>
      </c>
      <c r="L81" s="30">
        <f t="shared" si="20"/>
        <v>3720.1114206142684</v>
      </c>
      <c r="M81" s="10">
        <f t="shared" si="21"/>
        <v>0</v>
      </c>
      <c r="N81" s="31">
        <f t="shared" si="22"/>
        <v>3720.1114206142684</v>
      </c>
      <c r="O81" s="7">
        <f t="shared" si="23"/>
        <v>-56.345057851239666</v>
      </c>
      <c r="P81" s="7">
        <f t="shared" si="24"/>
        <v>0</v>
      </c>
      <c r="Q81" s="7">
        <f t="shared" si="25"/>
        <v>0</v>
      </c>
      <c r="R81" s="30">
        <f t="shared" si="26"/>
        <v>1411.1575639458854</v>
      </c>
      <c r="S81" s="10">
        <f t="shared" si="27"/>
        <v>0</v>
      </c>
      <c r="T81" s="31">
        <f t="shared" si="28"/>
        <v>1411.1575639458854</v>
      </c>
    </row>
    <row r="82" spans="1:20" s="4" customFormat="1" ht="12.75">
      <c r="A82" s="9" t="s">
        <v>483</v>
      </c>
      <c r="B82" s="26" t="s">
        <v>20</v>
      </c>
      <c r="C82" s="8">
        <v>8189</v>
      </c>
      <c r="D82" s="64">
        <v>7232909</v>
      </c>
      <c r="E82" s="27">
        <v>366950</v>
      </c>
      <c r="F82" s="28">
        <f t="shared" si="15"/>
        <v>161412.43166916474</v>
      </c>
      <c r="G82" s="29">
        <f t="shared" si="16"/>
        <v>0.007680930024962427</v>
      </c>
      <c r="H82" s="7">
        <f t="shared" si="17"/>
        <v>19.710884316664394</v>
      </c>
      <c r="I82" s="7">
        <f t="shared" si="18"/>
        <v>75427.93166916473</v>
      </c>
      <c r="J82" s="7">
        <f t="shared" si="29"/>
        <v>75427.93166916473</v>
      </c>
      <c r="K82" s="7">
        <f t="shared" si="19"/>
        <v>0.01034250476335077</v>
      </c>
      <c r="L82" s="30">
        <f t="shared" si="20"/>
        <v>947632.8369590932</v>
      </c>
      <c r="M82" s="10">
        <f t="shared" si="21"/>
        <v>360371.0091127081</v>
      </c>
      <c r="N82" s="31">
        <f t="shared" si="22"/>
        <v>1308003.8460718014</v>
      </c>
      <c r="O82" s="7">
        <f t="shared" si="23"/>
        <v>79522.43166916473</v>
      </c>
      <c r="P82" s="7">
        <f t="shared" si="24"/>
        <v>79522.43166916473</v>
      </c>
      <c r="Q82" s="7">
        <f t="shared" si="25"/>
        <v>0.010057259536349795</v>
      </c>
      <c r="R82" s="30">
        <f t="shared" si="26"/>
        <v>359467.5251682416</v>
      </c>
      <c r="S82" s="10">
        <f t="shared" si="27"/>
        <v>157898.9747206918</v>
      </c>
      <c r="T82" s="31">
        <f t="shared" si="28"/>
        <v>517366.4998889334</v>
      </c>
    </row>
    <row r="83" spans="1:20" s="4" customFormat="1" ht="12.75">
      <c r="A83" s="25" t="s">
        <v>491</v>
      </c>
      <c r="B83" s="26" t="s">
        <v>260</v>
      </c>
      <c r="C83" s="59">
        <v>2794</v>
      </c>
      <c r="D83" s="64">
        <v>2312301</v>
      </c>
      <c r="E83" s="27">
        <v>165050</v>
      </c>
      <c r="F83" s="28">
        <f t="shared" si="15"/>
        <v>39143.10205392305</v>
      </c>
      <c r="G83" s="29">
        <f t="shared" si="16"/>
        <v>0.0018626534816870704</v>
      </c>
      <c r="H83" s="7">
        <f t="shared" si="17"/>
        <v>14.009700090881552</v>
      </c>
      <c r="I83" s="7">
        <f t="shared" si="18"/>
        <v>9806.102053923056</v>
      </c>
      <c r="J83" s="7">
        <f t="shared" si="29"/>
        <v>9806.102053923056</v>
      </c>
      <c r="K83" s="7">
        <f t="shared" si="19"/>
        <v>0.0013445901930261171</v>
      </c>
      <c r="L83" s="30">
        <f t="shared" si="20"/>
        <v>229804.41136507885</v>
      </c>
      <c r="M83" s="10">
        <f t="shared" si="21"/>
        <v>46850.4811736618</v>
      </c>
      <c r="N83" s="31">
        <f t="shared" si="22"/>
        <v>276654.89253874065</v>
      </c>
      <c r="O83" s="7">
        <f t="shared" si="23"/>
        <v>11203.102053923056</v>
      </c>
      <c r="P83" s="7">
        <f t="shared" si="24"/>
        <v>11203.102053923056</v>
      </c>
      <c r="Q83" s="7">
        <f t="shared" si="25"/>
        <v>0.0014168644318783706</v>
      </c>
      <c r="R83" s="30">
        <f t="shared" si="26"/>
        <v>87172.1829429549</v>
      </c>
      <c r="S83" s="10">
        <f t="shared" si="27"/>
        <v>22244.77158049042</v>
      </c>
      <c r="T83" s="31">
        <f t="shared" si="28"/>
        <v>109416.95452344531</v>
      </c>
    </row>
    <row r="84" spans="1:20" s="4" customFormat="1" ht="12.75">
      <c r="A84" s="25" t="s">
        <v>485</v>
      </c>
      <c r="B84" s="26" t="s">
        <v>101</v>
      </c>
      <c r="C84" s="60">
        <v>781</v>
      </c>
      <c r="D84" s="64">
        <v>3166948</v>
      </c>
      <c r="E84" s="27">
        <v>567650</v>
      </c>
      <c r="F84" s="28">
        <f t="shared" si="15"/>
        <v>4357.238418039285</v>
      </c>
      <c r="G84" s="29">
        <f t="shared" si="16"/>
        <v>0.00020734241498594056</v>
      </c>
      <c r="H84" s="7">
        <f t="shared" si="17"/>
        <v>5.579050471241081</v>
      </c>
      <c r="I84" s="7">
        <f t="shared" si="18"/>
        <v>-3843.2615819607154</v>
      </c>
      <c r="J84" s="7">
        <f t="shared" si="29"/>
        <v>0</v>
      </c>
      <c r="K84" s="7">
        <f t="shared" si="19"/>
        <v>0</v>
      </c>
      <c r="L84" s="30">
        <f t="shared" si="20"/>
        <v>25580.819027971498</v>
      </c>
      <c r="M84" s="10">
        <f t="shared" si="21"/>
        <v>0</v>
      </c>
      <c r="N84" s="31">
        <f t="shared" si="22"/>
        <v>25580.819027971498</v>
      </c>
      <c r="O84" s="7">
        <f t="shared" si="23"/>
        <v>-3452.7615819607154</v>
      </c>
      <c r="P84" s="7">
        <f t="shared" si="24"/>
        <v>0</v>
      </c>
      <c r="Q84" s="7">
        <f t="shared" si="25"/>
        <v>0</v>
      </c>
      <c r="R84" s="30">
        <f t="shared" si="26"/>
        <v>9703.625021342019</v>
      </c>
      <c r="S84" s="10">
        <f t="shared" si="27"/>
        <v>0</v>
      </c>
      <c r="T84" s="31">
        <f t="shared" si="28"/>
        <v>9703.625021342019</v>
      </c>
    </row>
    <row r="85" spans="1:20" s="4" customFormat="1" ht="12.75">
      <c r="A85" s="25" t="s">
        <v>491</v>
      </c>
      <c r="B85" s="26" t="s">
        <v>261</v>
      </c>
      <c r="C85" s="59">
        <v>153</v>
      </c>
      <c r="D85" s="64">
        <v>350350</v>
      </c>
      <c r="E85" s="27">
        <v>23650</v>
      </c>
      <c r="F85" s="28">
        <f t="shared" si="15"/>
        <v>2266.5348837209303</v>
      </c>
      <c r="G85" s="29">
        <f t="shared" si="16"/>
        <v>0.00010785473994146231</v>
      </c>
      <c r="H85" s="7">
        <f t="shared" si="17"/>
        <v>14.813953488372093</v>
      </c>
      <c r="I85" s="7">
        <f t="shared" si="18"/>
        <v>660.0348837209302</v>
      </c>
      <c r="J85" s="7">
        <f t="shared" si="29"/>
        <v>660.0348837209302</v>
      </c>
      <c r="K85" s="7">
        <f t="shared" si="19"/>
        <v>9.050246742549963E-05</v>
      </c>
      <c r="L85" s="30">
        <f t="shared" si="20"/>
        <v>13306.551792302407</v>
      </c>
      <c r="M85" s="10">
        <f t="shared" si="21"/>
        <v>3153.439738204272</v>
      </c>
      <c r="N85" s="31">
        <f t="shared" si="22"/>
        <v>16459.99153050668</v>
      </c>
      <c r="O85" s="7">
        <f t="shared" si="23"/>
        <v>736.5348837209302</v>
      </c>
      <c r="P85" s="7">
        <f t="shared" si="24"/>
        <v>736.5348837209302</v>
      </c>
      <c r="Q85" s="7">
        <f t="shared" si="25"/>
        <v>9.315010026320563E-05</v>
      </c>
      <c r="R85" s="30">
        <f t="shared" si="26"/>
        <v>5047.601829260436</v>
      </c>
      <c r="S85" s="10">
        <f t="shared" si="27"/>
        <v>1462.4565741323283</v>
      </c>
      <c r="T85" s="31">
        <f t="shared" si="28"/>
        <v>6510.058403392764</v>
      </c>
    </row>
    <row r="86" spans="1:20" s="4" customFormat="1" ht="12.75">
      <c r="A86" s="25" t="s">
        <v>485</v>
      </c>
      <c r="B86" s="26" t="s">
        <v>102</v>
      </c>
      <c r="C86" s="60">
        <v>560</v>
      </c>
      <c r="D86" s="64">
        <v>513878</v>
      </c>
      <c r="E86" s="27">
        <v>30600</v>
      </c>
      <c r="F86" s="28">
        <f t="shared" si="15"/>
        <v>9404.303267973855</v>
      </c>
      <c r="G86" s="29">
        <f t="shared" si="16"/>
        <v>0.0004475107312854625</v>
      </c>
      <c r="H86" s="7">
        <f t="shared" si="17"/>
        <v>16.793398692810456</v>
      </c>
      <c r="I86" s="7">
        <f t="shared" si="18"/>
        <v>3524.3032679738553</v>
      </c>
      <c r="J86" s="7">
        <f t="shared" si="29"/>
        <v>3524.3032679738553</v>
      </c>
      <c r="K86" s="7">
        <f t="shared" si="19"/>
        <v>0.0004832443702206573</v>
      </c>
      <c r="L86" s="30">
        <f t="shared" si="20"/>
        <v>55211.52548968258</v>
      </c>
      <c r="M86" s="10">
        <f t="shared" si="21"/>
        <v>16838.016063725074</v>
      </c>
      <c r="N86" s="31">
        <f t="shared" si="22"/>
        <v>72049.54155340765</v>
      </c>
      <c r="O86" s="7">
        <f t="shared" si="23"/>
        <v>3804.3032679738553</v>
      </c>
      <c r="P86" s="7">
        <f t="shared" si="24"/>
        <v>3804.3032679738553</v>
      </c>
      <c r="Q86" s="7">
        <f t="shared" si="25"/>
        <v>0.0004811329899992559</v>
      </c>
      <c r="R86" s="30">
        <f t="shared" si="26"/>
        <v>20943.502224159645</v>
      </c>
      <c r="S86" s="10">
        <f t="shared" si="27"/>
        <v>7553.787942988318</v>
      </c>
      <c r="T86" s="31">
        <f t="shared" si="28"/>
        <v>28497.290167147963</v>
      </c>
    </row>
    <row r="87" spans="1:20" s="4" customFormat="1" ht="12.75">
      <c r="A87" s="9" t="s">
        <v>483</v>
      </c>
      <c r="B87" s="26" t="s">
        <v>21</v>
      </c>
      <c r="C87" s="8">
        <v>218</v>
      </c>
      <c r="D87" s="64">
        <v>229020</v>
      </c>
      <c r="E87" s="27">
        <v>11550</v>
      </c>
      <c r="F87" s="28">
        <f t="shared" si="15"/>
        <v>4322.628571428571</v>
      </c>
      <c r="G87" s="29">
        <f t="shared" si="16"/>
        <v>0.00020569547981965524</v>
      </c>
      <c r="H87" s="7">
        <f t="shared" si="17"/>
        <v>19.82857142857143</v>
      </c>
      <c r="I87" s="7">
        <f t="shared" si="18"/>
        <v>2033.6285714285716</v>
      </c>
      <c r="J87" s="7">
        <f t="shared" si="29"/>
        <v>2033.6285714285716</v>
      </c>
      <c r="K87" s="7">
        <f t="shared" si="19"/>
        <v>0.0002788464793007778</v>
      </c>
      <c r="L87" s="30">
        <f t="shared" si="20"/>
        <v>25377.62881027097</v>
      </c>
      <c r="M87" s="10">
        <f t="shared" si="21"/>
        <v>9716.03972465476</v>
      </c>
      <c r="N87" s="31">
        <f t="shared" si="22"/>
        <v>35093.66853492573</v>
      </c>
      <c r="O87" s="7">
        <f t="shared" si="23"/>
        <v>2142.6285714285714</v>
      </c>
      <c r="P87" s="7">
        <f t="shared" si="24"/>
        <v>2142.6285714285714</v>
      </c>
      <c r="Q87" s="7">
        <f t="shared" si="25"/>
        <v>0.0002709797874705996</v>
      </c>
      <c r="R87" s="30">
        <f t="shared" si="26"/>
        <v>9626.548455559865</v>
      </c>
      <c r="S87" s="10">
        <f t="shared" si="27"/>
        <v>4254.382663288414</v>
      </c>
      <c r="T87" s="31">
        <f t="shared" si="28"/>
        <v>13880.931118848279</v>
      </c>
    </row>
    <row r="88" spans="1:20" s="4" customFormat="1" ht="12.75">
      <c r="A88" s="25" t="s">
        <v>484</v>
      </c>
      <c r="B88" s="26" t="s">
        <v>79</v>
      </c>
      <c r="C88" s="59">
        <v>3742</v>
      </c>
      <c r="D88" s="64">
        <v>8443280</v>
      </c>
      <c r="E88" s="27">
        <v>645350</v>
      </c>
      <c r="F88" s="28">
        <f t="shared" si="15"/>
        <v>48957.5482451383</v>
      </c>
      <c r="G88" s="29">
        <f t="shared" si="16"/>
        <v>0.0023296811675284717</v>
      </c>
      <c r="H88" s="7">
        <f t="shared" si="17"/>
        <v>13.083257147284419</v>
      </c>
      <c r="I88" s="7">
        <f t="shared" si="18"/>
        <v>9666.548245138296</v>
      </c>
      <c r="J88" s="7">
        <f t="shared" si="29"/>
        <v>9666.548245138296</v>
      </c>
      <c r="K88" s="7">
        <f t="shared" si="19"/>
        <v>0.0013254548952636017</v>
      </c>
      <c r="L88" s="30">
        <f t="shared" si="20"/>
        <v>287423.83628289565</v>
      </c>
      <c r="M88" s="10">
        <f t="shared" si="21"/>
        <v>46183.736828637615</v>
      </c>
      <c r="N88" s="31">
        <f t="shared" si="22"/>
        <v>333607.57311153325</v>
      </c>
      <c r="O88" s="7">
        <f t="shared" si="23"/>
        <v>11537.548245138296</v>
      </c>
      <c r="P88" s="7">
        <f t="shared" si="24"/>
        <v>11537.548245138296</v>
      </c>
      <c r="Q88" s="7">
        <f t="shared" si="25"/>
        <v>0.0014591620839419907</v>
      </c>
      <c r="R88" s="30">
        <f t="shared" si="26"/>
        <v>109029.07864033247</v>
      </c>
      <c r="S88" s="10">
        <f t="shared" si="27"/>
        <v>22908.844717889253</v>
      </c>
      <c r="T88" s="31">
        <f t="shared" si="28"/>
        <v>131937.9233582217</v>
      </c>
    </row>
    <row r="89" spans="1:20" s="4" customFormat="1" ht="12.75">
      <c r="A89" s="25" t="s">
        <v>486</v>
      </c>
      <c r="B89" s="26" t="s">
        <v>126</v>
      </c>
      <c r="C89" s="59">
        <v>1366</v>
      </c>
      <c r="D89" s="64">
        <v>2836582</v>
      </c>
      <c r="E89" s="27">
        <v>301450</v>
      </c>
      <c r="F89" s="28">
        <f t="shared" si="15"/>
        <v>12853.776785536573</v>
      </c>
      <c r="G89" s="29">
        <f t="shared" si="16"/>
        <v>0.0006116564816305501</v>
      </c>
      <c r="H89" s="7">
        <f t="shared" si="17"/>
        <v>9.409792668767624</v>
      </c>
      <c r="I89" s="7">
        <f t="shared" si="18"/>
        <v>-1489.2232144634258</v>
      </c>
      <c r="J89" s="7">
        <f t="shared" si="29"/>
        <v>0</v>
      </c>
      <c r="K89" s="7">
        <f t="shared" si="19"/>
        <v>0</v>
      </c>
      <c r="L89" s="30">
        <f t="shared" si="20"/>
        <v>75462.96673036167</v>
      </c>
      <c r="M89" s="10">
        <f t="shared" si="21"/>
        <v>0</v>
      </c>
      <c r="N89" s="31">
        <f t="shared" si="22"/>
        <v>75462.96673036167</v>
      </c>
      <c r="O89" s="7">
        <f t="shared" si="23"/>
        <v>-806.2232144634257</v>
      </c>
      <c r="P89" s="7">
        <f t="shared" si="24"/>
        <v>0</v>
      </c>
      <c r="Q89" s="7">
        <f t="shared" si="25"/>
        <v>0</v>
      </c>
      <c r="R89" s="30">
        <f t="shared" si="26"/>
        <v>28625.523340309748</v>
      </c>
      <c r="S89" s="10">
        <f t="shared" si="27"/>
        <v>0</v>
      </c>
      <c r="T89" s="31">
        <f t="shared" si="28"/>
        <v>28625.523340309748</v>
      </c>
    </row>
    <row r="90" spans="1:20" s="4" customFormat="1" ht="12.75">
      <c r="A90" s="9" t="s">
        <v>483</v>
      </c>
      <c r="B90" s="26" t="s">
        <v>22</v>
      </c>
      <c r="C90" s="8">
        <v>425</v>
      </c>
      <c r="D90" s="64">
        <v>329690</v>
      </c>
      <c r="E90" s="27">
        <v>25800</v>
      </c>
      <c r="F90" s="28">
        <f t="shared" si="15"/>
        <v>5430.93992248062</v>
      </c>
      <c r="G90" s="29">
        <f t="shared" si="16"/>
        <v>0.00025843529573885626</v>
      </c>
      <c r="H90" s="7">
        <f t="shared" si="17"/>
        <v>12.778682170542636</v>
      </c>
      <c r="I90" s="7">
        <f t="shared" si="18"/>
        <v>968.4399224806202</v>
      </c>
      <c r="J90" s="7">
        <f t="shared" si="29"/>
        <v>968.4399224806202</v>
      </c>
      <c r="K90" s="7">
        <f t="shared" si="19"/>
        <v>0.00013279025805992622</v>
      </c>
      <c r="L90" s="30">
        <f t="shared" si="20"/>
        <v>31884.390519828048</v>
      </c>
      <c r="M90" s="10">
        <f t="shared" si="21"/>
        <v>4626.902321279555</v>
      </c>
      <c r="N90" s="31">
        <f t="shared" si="22"/>
        <v>36511.2928411076</v>
      </c>
      <c r="O90" s="7">
        <f t="shared" si="23"/>
        <v>1180.9399224806202</v>
      </c>
      <c r="P90" s="7">
        <f t="shared" si="24"/>
        <v>1180.9399224806202</v>
      </c>
      <c r="Q90" s="7">
        <f t="shared" si="25"/>
        <v>0.00014935432742595303</v>
      </c>
      <c r="R90" s="30">
        <f t="shared" si="26"/>
        <v>12094.771840578473</v>
      </c>
      <c r="S90" s="10">
        <f t="shared" si="27"/>
        <v>2344.8629405874626</v>
      </c>
      <c r="T90" s="31">
        <f t="shared" si="28"/>
        <v>14439.634781165936</v>
      </c>
    </row>
    <row r="91" spans="1:20" s="4" customFormat="1" ht="12.75">
      <c r="A91" s="9" t="s">
        <v>483</v>
      </c>
      <c r="B91" s="26" t="s">
        <v>23</v>
      </c>
      <c r="C91" s="8">
        <v>306</v>
      </c>
      <c r="D91" s="64">
        <v>289696</v>
      </c>
      <c r="E91" s="27">
        <v>17800</v>
      </c>
      <c r="F91" s="28">
        <f t="shared" si="15"/>
        <v>4980.167191011236</v>
      </c>
      <c r="G91" s="29">
        <f t="shared" si="16"/>
        <v>0.00023698494168760168</v>
      </c>
      <c r="H91" s="7">
        <f t="shared" si="17"/>
        <v>16.27505617977528</v>
      </c>
      <c r="I91" s="7">
        <f t="shared" si="18"/>
        <v>1767.1671910112357</v>
      </c>
      <c r="J91" s="7">
        <f t="shared" si="29"/>
        <v>1767.1671910112357</v>
      </c>
      <c r="K91" s="7">
        <f t="shared" si="19"/>
        <v>0.0002423099067708176</v>
      </c>
      <c r="L91" s="30">
        <f t="shared" si="20"/>
        <v>29237.95840844232</v>
      </c>
      <c r="M91" s="10">
        <f t="shared" si="21"/>
        <v>8442.970790831456</v>
      </c>
      <c r="N91" s="31">
        <f t="shared" si="22"/>
        <v>37680.92919927377</v>
      </c>
      <c r="O91" s="7">
        <f t="shared" si="23"/>
        <v>1920.1671910112357</v>
      </c>
      <c r="P91" s="7">
        <f t="shared" si="24"/>
        <v>1920.1671910112357</v>
      </c>
      <c r="Q91" s="7">
        <f t="shared" si="25"/>
        <v>0.00024284493554630496</v>
      </c>
      <c r="R91" s="30">
        <f t="shared" si="26"/>
        <v>11090.89527097976</v>
      </c>
      <c r="S91" s="10">
        <f t="shared" si="27"/>
        <v>3812.665488076988</v>
      </c>
      <c r="T91" s="31">
        <f t="shared" si="28"/>
        <v>14903.560759056747</v>
      </c>
    </row>
    <row r="92" spans="1:20" s="4" customFormat="1" ht="12.75">
      <c r="A92" s="9" t="s">
        <v>483</v>
      </c>
      <c r="B92" s="26" t="s">
        <v>24</v>
      </c>
      <c r="C92" s="8">
        <v>468</v>
      </c>
      <c r="D92" s="64">
        <v>399887</v>
      </c>
      <c r="E92" s="27">
        <v>30600</v>
      </c>
      <c r="F92" s="28">
        <f t="shared" si="15"/>
        <v>6115.918823529411</v>
      </c>
      <c r="G92" s="29">
        <f t="shared" si="16"/>
        <v>0.00029103052370937015</v>
      </c>
      <c r="H92" s="7">
        <f t="shared" si="17"/>
        <v>13.068202614379086</v>
      </c>
      <c r="I92" s="7">
        <f t="shared" si="18"/>
        <v>1201.918823529412</v>
      </c>
      <c r="J92" s="7">
        <f t="shared" si="29"/>
        <v>1201.918823529412</v>
      </c>
      <c r="K92" s="7">
        <f t="shared" si="19"/>
        <v>0.00016480434876614395</v>
      </c>
      <c r="L92" s="30">
        <f t="shared" si="20"/>
        <v>35905.81868707366</v>
      </c>
      <c r="M92" s="10">
        <f t="shared" si="21"/>
        <v>5742.391309450705</v>
      </c>
      <c r="N92" s="31">
        <f t="shared" si="22"/>
        <v>41648.20999652437</v>
      </c>
      <c r="O92" s="7">
        <f t="shared" si="23"/>
        <v>1435.918823529412</v>
      </c>
      <c r="P92" s="7">
        <f t="shared" si="24"/>
        <v>1435.918823529412</v>
      </c>
      <c r="Q92" s="7">
        <f t="shared" si="25"/>
        <v>0.00018160169373901446</v>
      </c>
      <c r="R92" s="30">
        <f t="shared" si="26"/>
        <v>13620.228509598523</v>
      </c>
      <c r="S92" s="10">
        <f t="shared" si="27"/>
        <v>2851.146591702527</v>
      </c>
      <c r="T92" s="31">
        <f t="shared" si="28"/>
        <v>16471.375101301048</v>
      </c>
    </row>
    <row r="93" spans="1:20" s="4" customFormat="1" ht="12.75">
      <c r="A93" s="25" t="s">
        <v>491</v>
      </c>
      <c r="B93" s="26" t="s">
        <v>262</v>
      </c>
      <c r="C93" s="59">
        <v>1409</v>
      </c>
      <c r="D93" s="64">
        <v>895119</v>
      </c>
      <c r="E93" s="27">
        <v>66050</v>
      </c>
      <c r="F93" s="28">
        <f t="shared" si="15"/>
        <v>19094.96852384557</v>
      </c>
      <c r="G93" s="29">
        <f t="shared" si="16"/>
        <v>0.0009086482097062437</v>
      </c>
      <c r="H93" s="7">
        <f t="shared" si="17"/>
        <v>13.552142316426949</v>
      </c>
      <c r="I93" s="7">
        <f t="shared" si="18"/>
        <v>4300.46852384557</v>
      </c>
      <c r="J93" s="7">
        <f t="shared" si="29"/>
        <v>4300.46852384557</v>
      </c>
      <c r="K93" s="7">
        <f t="shared" si="19"/>
        <v>0.0005896703675714803</v>
      </c>
      <c r="L93" s="30">
        <f t="shared" si="20"/>
        <v>112104.24752775181</v>
      </c>
      <c r="M93" s="10">
        <f t="shared" si="21"/>
        <v>20546.290310505978</v>
      </c>
      <c r="N93" s="31">
        <f t="shared" si="22"/>
        <v>132650.5378382578</v>
      </c>
      <c r="O93" s="7">
        <f t="shared" si="23"/>
        <v>5004.96852384557</v>
      </c>
      <c r="P93" s="7">
        <f t="shared" si="24"/>
        <v>5004.96852384557</v>
      </c>
      <c r="Q93" s="7">
        <f t="shared" si="25"/>
        <v>0.0006329819946274931</v>
      </c>
      <c r="R93" s="30">
        <f t="shared" si="26"/>
        <v>42524.7362142522</v>
      </c>
      <c r="S93" s="10">
        <f t="shared" si="27"/>
        <v>9937.817315651642</v>
      </c>
      <c r="T93" s="31">
        <f t="shared" si="28"/>
        <v>52462.553529903846</v>
      </c>
    </row>
    <row r="94" spans="1:20" s="4" customFormat="1" ht="12.75">
      <c r="A94" s="25" t="s">
        <v>496</v>
      </c>
      <c r="B94" s="26" t="s">
        <v>403</v>
      </c>
      <c r="C94" s="59">
        <v>332</v>
      </c>
      <c r="D94" s="64">
        <v>506609</v>
      </c>
      <c r="E94" s="27">
        <v>25800</v>
      </c>
      <c r="F94" s="28">
        <f t="shared" si="15"/>
        <v>6519.154573643411</v>
      </c>
      <c r="G94" s="29">
        <f t="shared" si="16"/>
        <v>0.00031021879531993</v>
      </c>
      <c r="H94" s="7">
        <f t="shared" si="17"/>
        <v>19.636007751937985</v>
      </c>
      <c r="I94" s="7">
        <f t="shared" si="18"/>
        <v>3033.154573643411</v>
      </c>
      <c r="J94" s="7">
        <f t="shared" si="29"/>
        <v>3033.154573643411</v>
      </c>
      <c r="K94" s="7">
        <f t="shared" si="19"/>
        <v>0.0004158991892218425</v>
      </c>
      <c r="L94" s="30">
        <f t="shared" si="20"/>
        <v>38273.166938335125</v>
      </c>
      <c r="M94" s="10">
        <f t="shared" si="21"/>
        <v>14491.461588698843</v>
      </c>
      <c r="N94" s="31">
        <f t="shared" si="22"/>
        <v>52764.62852703397</v>
      </c>
      <c r="O94" s="7">
        <f t="shared" si="23"/>
        <v>3199.154573643411</v>
      </c>
      <c r="P94" s="7">
        <f t="shared" si="24"/>
        <v>3199.154573643411</v>
      </c>
      <c r="Q94" s="7">
        <f t="shared" si="25"/>
        <v>0.00040459939627963097</v>
      </c>
      <c r="R94" s="30">
        <f t="shared" si="26"/>
        <v>14518.239620972723</v>
      </c>
      <c r="S94" s="10">
        <f t="shared" si="27"/>
        <v>6352.210521590207</v>
      </c>
      <c r="T94" s="31">
        <f t="shared" si="28"/>
        <v>20870.450142562928</v>
      </c>
    </row>
    <row r="95" spans="1:20" s="4" customFormat="1" ht="12.75">
      <c r="A95" s="25" t="s">
        <v>484</v>
      </c>
      <c r="B95" s="33" t="s">
        <v>477</v>
      </c>
      <c r="C95" s="59">
        <v>341</v>
      </c>
      <c r="D95" s="64">
        <v>2493631</v>
      </c>
      <c r="E95" s="27">
        <v>194350</v>
      </c>
      <c r="F95" s="28">
        <f t="shared" si="15"/>
        <v>4375.241425263699</v>
      </c>
      <c r="G95" s="29">
        <f t="shared" si="16"/>
        <v>0.00020819910140903493</v>
      </c>
      <c r="H95" s="7">
        <f t="shared" si="17"/>
        <v>12.830620015436068</v>
      </c>
      <c r="I95" s="7">
        <f t="shared" si="18"/>
        <v>794.7414252636993</v>
      </c>
      <c r="J95" s="7">
        <f t="shared" si="29"/>
        <v>794.7414252636993</v>
      </c>
      <c r="K95" s="7">
        <f t="shared" si="19"/>
        <v>0.00010897311903598445</v>
      </c>
      <c r="L95" s="30">
        <f t="shared" si="20"/>
        <v>25686.512502962534</v>
      </c>
      <c r="M95" s="10">
        <f t="shared" si="21"/>
        <v>3797.0253600767032</v>
      </c>
      <c r="N95" s="31">
        <f t="shared" si="22"/>
        <v>29483.537863039237</v>
      </c>
      <c r="O95" s="7">
        <f t="shared" si="23"/>
        <v>965.2414252636993</v>
      </c>
      <c r="P95" s="7">
        <f t="shared" si="24"/>
        <v>965.2414252636993</v>
      </c>
      <c r="Q95" s="7">
        <f t="shared" si="25"/>
        <v>0.00012207478223880087</v>
      </c>
      <c r="R95" s="30">
        <f t="shared" si="26"/>
        <v>9743.717945942835</v>
      </c>
      <c r="S95" s="10">
        <f t="shared" si="27"/>
        <v>1916.5740811491737</v>
      </c>
      <c r="T95" s="31">
        <f t="shared" si="28"/>
        <v>11660.29202709201</v>
      </c>
    </row>
    <row r="96" spans="1:20" s="4" customFormat="1" ht="12.75">
      <c r="A96" s="25" t="s">
        <v>487</v>
      </c>
      <c r="B96" s="26" t="s">
        <v>160</v>
      </c>
      <c r="C96" s="59">
        <v>2721</v>
      </c>
      <c r="D96" s="64">
        <v>2631770</v>
      </c>
      <c r="E96" s="27">
        <v>144800</v>
      </c>
      <c r="F96" s="28">
        <f t="shared" si="15"/>
        <v>49454.73874309392</v>
      </c>
      <c r="G96" s="29">
        <f t="shared" si="16"/>
        <v>0.0023533403453525233</v>
      </c>
      <c r="H96" s="7">
        <f t="shared" si="17"/>
        <v>18.17520718232044</v>
      </c>
      <c r="I96" s="7">
        <f t="shared" si="18"/>
        <v>20884.238743093923</v>
      </c>
      <c r="J96" s="7">
        <f t="shared" si="29"/>
        <v>20884.238743093923</v>
      </c>
      <c r="K96" s="7">
        <f t="shared" si="19"/>
        <v>0.002863598853893848</v>
      </c>
      <c r="L96" s="30">
        <f t="shared" si="20"/>
        <v>290342.78147946193</v>
      </c>
      <c r="M96" s="10">
        <f t="shared" si="21"/>
        <v>99778.34502223483</v>
      </c>
      <c r="N96" s="31">
        <f t="shared" si="22"/>
        <v>390121.12650169677</v>
      </c>
      <c r="O96" s="7">
        <f t="shared" si="23"/>
        <v>22244.738743093923</v>
      </c>
      <c r="P96" s="7">
        <f t="shared" si="24"/>
        <v>22244.738743093923</v>
      </c>
      <c r="Q96" s="7">
        <f t="shared" si="25"/>
        <v>0.002813308222116908</v>
      </c>
      <c r="R96" s="30">
        <f t="shared" si="26"/>
        <v>110136.32816249809</v>
      </c>
      <c r="S96" s="10">
        <f t="shared" si="27"/>
        <v>44168.939087235456</v>
      </c>
      <c r="T96" s="31">
        <f t="shared" si="28"/>
        <v>154305.26724973356</v>
      </c>
    </row>
    <row r="97" spans="1:20" s="4" customFormat="1" ht="12.75">
      <c r="A97" s="25" t="s">
        <v>496</v>
      </c>
      <c r="B97" s="26" t="s">
        <v>404</v>
      </c>
      <c r="C97" s="59">
        <v>1232</v>
      </c>
      <c r="D97" s="64">
        <v>1497261</v>
      </c>
      <c r="E97" s="27">
        <v>87650</v>
      </c>
      <c r="F97" s="28">
        <f t="shared" si="15"/>
        <v>21045.357124928694</v>
      </c>
      <c r="G97" s="29">
        <f t="shared" si="16"/>
        <v>0.0010014588948033425</v>
      </c>
      <c r="H97" s="7">
        <f t="shared" si="17"/>
        <v>17.08227039361095</v>
      </c>
      <c r="I97" s="7">
        <f t="shared" si="18"/>
        <v>8109.3571249286915</v>
      </c>
      <c r="J97" s="7">
        <f t="shared" si="29"/>
        <v>8109.3571249286915</v>
      </c>
      <c r="K97" s="7">
        <f t="shared" si="19"/>
        <v>0.0011119364250919048</v>
      </c>
      <c r="L97" s="30">
        <f t="shared" si="20"/>
        <v>123554.74278455647</v>
      </c>
      <c r="M97" s="10">
        <f t="shared" si="21"/>
        <v>38743.9658717377</v>
      </c>
      <c r="N97" s="31">
        <f t="shared" si="22"/>
        <v>162298.70865629415</v>
      </c>
      <c r="O97" s="7">
        <f t="shared" si="23"/>
        <v>8725.357124928692</v>
      </c>
      <c r="P97" s="7">
        <f t="shared" si="24"/>
        <v>8725.357124928692</v>
      </c>
      <c r="Q97" s="7">
        <f t="shared" si="25"/>
        <v>0.0011035022359203524</v>
      </c>
      <c r="R97" s="30">
        <f t="shared" si="26"/>
        <v>46868.27627679643</v>
      </c>
      <c r="S97" s="10">
        <f t="shared" si="27"/>
        <v>17324.985103949533</v>
      </c>
      <c r="T97" s="31">
        <f t="shared" si="28"/>
        <v>64193.261380745964</v>
      </c>
    </row>
    <row r="98" spans="1:20" s="4" customFormat="1" ht="12.75">
      <c r="A98" s="25" t="s">
        <v>491</v>
      </c>
      <c r="B98" s="26" t="s">
        <v>263</v>
      </c>
      <c r="C98" s="59">
        <v>546</v>
      </c>
      <c r="D98" s="64">
        <v>712664</v>
      </c>
      <c r="E98" s="27">
        <v>65900</v>
      </c>
      <c r="F98" s="28">
        <f t="shared" si="15"/>
        <v>5904.621305007588</v>
      </c>
      <c r="G98" s="29">
        <f t="shared" si="16"/>
        <v>0.00028097577490575386</v>
      </c>
      <c r="H98" s="7">
        <f t="shared" si="17"/>
        <v>10.81432473444613</v>
      </c>
      <c r="I98" s="7">
        <f t="shared" si="18"/>
        <v>171.62130500758684</v>
      </c>
      <c r="J98" s="7">
        <f t="shared" si="29"/>
        <v>171.62130500758684</v>
      </c>
      <c r="K98" s="7">
        <f t="shared" si="19"/>
        <v>2.353231919865924E-05</v>
      </c>
      <c r="L98" s="30">
        <f t="shared" si="20"/>
        <v>34665.316547005204</v>
      </c>
      <c r="M98" s="10">
        <f t="shared" si="21"/>
        <v>819.9527880744926</v>
      </c>
      <c r="N98" s="31">
        <f t="shared" si="22"/>
        <v>35485.2693350797</v>
      </c>
      <c r="O98" s="7">
        <f t="shared" si="23"/>
        <v>444.62130500758684</v>
      </c>
      <c r="P98" s="7">
        <f t="shared" si="24"/>
        <v>444.62130500758684</v>
      </c>
      <c r="Q98" s="7">
        <f t="shared" si="25"/>
        <v>5.6231578511774303E-05</v>
      </c>
      <c r="R98" s="30">
        <f t="shared" si="26"/>
        <v>13149.666265589281</v>
      </c>
      <c r="S98" s="10">
        <f t="shared" si="27"/>
        <v>882.8357826348565</v>
      </c>
      <c r="T98" s="31">
        <f t="shared" si="28"/>
        <v>14032.502048224138</v>
      </c>
    </row>
    <row r="99" spans="1:20" s="4" customFormat="1" ht="12.75">
      <c r="A99" s="25" t="s">
        <v>485</v>
      </c>
      <c r="B99" s="26" t="s">
        <v>103</v>
      </c>
      <c r="C99" s="62">
        <v>1352</v>
      </c>
      <c r="D99" s="64">
        <v>1219362</v>
      </c>
      <c r="E99" s="27">
        <v>91050</v>
      </c>
      <c r="F99" s="28">
        <f t="shared" si="15"/>
        <v>18106.286919275124</v>
      </c>
      <c r="G99" s="29">
        <f t="shared" si="16"/>
        <v>0.000861601063813305</v>
      </c>
      <c r="H99" s="7">
        <f t="shared" si="17"/>
        <v>13.392224052718287</v>
      </c>
      <c r="I99" s="7">
        <f t="shared" si="18"/>
        <v>3910.286919275124</v>
      </c>
      <c r="J99" s="7">
        <f t="shared" si="29"/>
        <v>3910.286919275124</v>
      </c>
      <c r="K99" s="7">
        <f t="shared" si="19"/>
        <v>0.0005361695620404253</v>
      </c>
      <c r="L99" s="30">
        <f t="shared" si="20"/>
        <v>106299.81757090268</v>
      </c>
      <c r="M99" s="10">
        <f t="shared" si="21"/>
        <v>18682.124934833224</v>
      </c>
      <c r="N99" s="31">
        <f t="shared" si="22"/>
        <v>124981.9425057359</v>
      </c>
      <c r="O99" s="7">
        <f t="shared" si="23"/>
        <v>4586.286919275124</v>
      </c>
      <c r="P99" s="7">
        <f t="shared" si="24"/>
        <v>4586.286919275124</v>
      </c>
      <c r="Q99" s="7">
        <f t="shared" si="25"/>
        <v>0.0005800310288197774</v>
      </c>
      <c r="R99" s="30">
        <f t="shared" si="26"/>
        <v>40322.92978646268</v>
      </c>
      <c r="S99" s="10">
        <f t="shared" si="27"/>
        <v>9106.487152470505</v>
      </c>
      <c r="T99" s="31">
        <f t="shared" si="28"/>
        <v>49429.41693893318</v>
      </c>
    </row>
    <row r="100" spans="1:20" s="4" customFormat="1" ht="12.75">
      <c r="A100" s="25" t="s">
        <v>487</v>
      </c>
      <c r="B100" s="26" t="s">
        <v>161</v>
      </c>
      <c r="C100" s="59">
        <v>4328</v>
      </c>
      <c r="D100" s="64">
        <v>5206811</v>
      </c>
      <c r="E100" s="27">
        <v>383350</v>
      </c>
      <c r="F100" s="28">
        <f t="shared" si="15"/>
        <v>58784.604168514416</v>
      </c>
      <c r="G100" s="29">
        <f t="shared" si="16"/>
        <v>0.002797308896807417</v>
      </c>
      <c r="H100" s="7">
        <f t="shared" si="17"/>
        <v>13.58239467849224</v>
      </c>
      <c r="I100" s="7">
        <f t="shared" si="18"/>
        <v>13340.604168514412</v>
      </c>
      <c r="J100" s="7">
        <f t="shared" si="29"/>
        <v>13340.604168514412</v>
      </c>
      <c r="K100" s="7">
        <f t="shared" si="19"/>
        <v>0.0018292330056723846</v>
      </c>
      <c r="L100" s="30">
        <f t="shared" si="20"/>
        <v>345117.2914110087</v>
      </c>
      <c r="M100" s="10">
        <f t="shared" si="21"/>
        <v>63737.2241289508</v>
      </c>
      <c r="N100" s="31">
        <f t="shared" si="22"/>
        <v>408854.5155399595</v>
      </c>
      <c r="O100" s="7">
        <f t="shared" si="23"/>
        <v>15504.604168514412</v>
      </c>
      <c r="P100" s="7">
        <f t="shared" si="24"/>
        <v>15504.604168514412</v>
      </c>
      <c r="Q100" s="7">
        <f t="shared" si="25"/>
        <v>0.001960878520162061</v>
      </c>
      <c r="R100" s="30">
        <f t="shared" si="26"/>
        <v>130914.05637058712</v>
      </c>
      <c r="S100" s="10">
        <f t="shared" si="27"/>
        <v>30785.79276654436</v>
      </c>
      <c r="T100" s="31">
        <f t="shared" si="28"/>
        <v>161699.84913713147</v>
      </c>
    </row>
    <row r="101" spans="1:20" s="4" customFormat="1" ht="12.75">
      <c r="A101" s="25" t="s">
        <v>491</v>
      </c>
      <c r="B101" s="26" t="s">
        <v>473</v>
      </c>
      <c r="C101" s="59">
        <v>921</v>
      </c>
      <c r="D101" s="64">
        <v>901518</v>
      </c>
      <c r="E101" s="27">
        <v>73000</v>
      </c>
      <c r="F101" s="28">
        <f t="shared" si="15"/>
        <v>11373.946273972602</v>
      </c>
      <c r="G101" s="29">
        <f t="shared" si="16"/>
        <v>0.0005412376514909718</v>
      </c>
      <c r="H101" s="7">
        <f t="shared" si="17"/>
        <v>12.349561643835617</v>
      </c>
      <c r="I101" s="7">
        <f t="shared" si="18"/>
        <v>1703.4462739726034</v>
      </c>
      <c r="J101" s="7">
        <f t="shared" si="29"/>
        <v>1703.4462739726034</v>
      </c>
      <c r="K101" s="7">
        <f t="shared" si="19"/>
        <v>0.0002335726409673785</v>
      </c>
      <c r="L101" s="30">
        <f t="shared" si="20"/>
        <v>66775.06102576108</v>
      </c>
      <c r="M101" s="10">
        <f t="shared" si="21"/>
        <v>8138.5322272033545</v>
      </c>
      <c r="N101" s="31">
        <f t="shared" si="22"/>
        <v>74913.59325296443</v>
      </c>
      <c r="O101" s="7">
        <f t="shared" si="23"/>
        <v>2163.9462739726036</v>
      </c>
      <c r="P101" s="7">
        <f t="shared" si="24"/>
        <v>2163.9462739726036</v>
      </c>
      <c r="Q101" s="7">
        <f t="shared" si="25"/>
        <v>0.00027367585275310996</v>
      </c>
      <c r="R101" s="30">
        <f t="shared" si="26"/>
        <v>25329.92208977748</v>
      </c>
      <c r="S101" s="10">
        <f t="shared" si="27"/>
        <v>4296.710888223826</v>
      </c>
      <c r="T101" s="31">
        <f t="shared" si="28"/>
        <v>29626.632978001304</v>
      </c>
    </row>
    <row r="102" spans="1:20" s="4" customFormat="1" ht="12.75">
      <c r="A102" s="25" t="s">
        <v>487</v>
      </c>
      <c r="B102" s="26" t="s">
        <v>162</v>
      </c>
      <c r="C102" s="59">
        <v>3486</v>
      </c>
      <c r="D102" s="64">
        <v>2842289</v>
      </c>
      <c r="E102" s="27">
        <v>181450</v>
      </c>
      <c r="F102" s="28">
        <f t="shared" si="15"/>
        <v>54605.78370901075</v>
      </c>
      <c r="G102" s="29">
        <f t="shared" si="16"/>
        <v>0.0025984566324284484</v>
      </c>
      <c r="H102" s="7">
        <f t="shared" si="17"/>
        <v>15.664309727197574</v>
      </c>
      <c r="I102" s="7">
        <f t="shared" si="18"/>
        <v>18002.783709010746</v>
      </c>
      <c r="J102" s="7">
        <f t="shared" si="29"/>
        <v>18002.783709010746</v>
      </c>
      <c r="K102" s="7">
        <f t="shared" si="19"/>
        <v>0.002468500357144675</v>
      </c>
      <c r="L102" s="30">
        <f t="shared" si="20"/>
        <v>320583.942608615</v>
      </c>
      <c r="M102" s="10">
        <f t="shared" si="21"/>
        <v>86011.65627223763</v>
      </c>
      <c r="N102" s="31">
        <f t="shared" si="22"/>
        <v>406595.5988808526</v>
      </c>
      <c r="O102" s="7">
        <f t="shared" si="23"/>
        <v>19745.783709010746</v>
      </c>
      <c r="P102" s="7">
        <f t="shared" si="24"/>
        <v>19745.783709010746</v>
      </c>
      <c r="Q102" s="7">
        <f t="shared" si="25"/>
        <v>0.0024972635688044805</v>
      </c>
      <c r="R102" s="30">
        <f t="shared" si="26"/>
        <v>121607.77039765139</v>
      </c>
      <c r="S102" s="10">
        <f t="shared" si="27"/>
        <v>39207.038030230346</v>
      </c>
      <c r="T102" s="31">
        <f t="shared" si="28"/>
        <v>160814.80842788174</v>
      </c>
    </row>
    <row r="103" spans="1:20" s="4" customFormat="1" ht="12.75">
      <c r="A103" s="25" t="s">
        <v>496</v>
      </c>
      <c r="B103" s="26" t="s">
        <v>405</v>
      </c>
      <c r="C103" s="59">
        <v>24</v>
      </c>
      <c r="D103" s="64">
        <v>0</v>
      </c>
      <c r="E103" s="27">
        <v>4850</v>
      </c>
      <c r="F103" s="28">
        <f t="shared" si="15"/>
        <v>0</v>
      </c>
      <c r="G103" s="29">
        <f t="shared" si="16"/>
        <v>0</v>
      </c>
      <c r="H103" s="7">
        <f t="shared" si="17"/>
        <v>0</v>
      </c>
      <c r="I103" s="7">
        <f t="shared" si="18"/>
        <v>-252</v>
      </c>
      <c r="J103" s="7">
        <f t="shared" si="29"/>
        <v>0</v>
      </c>
      <c r="K103" s="7">
        <f t="shared" si="19"/>
        <v>0</v>
      </c>
      <c r="L103" s="30">
        <f t="shared" si="20"/>
        <v>0</v>
      </c>
      <c r="M103" s="10">
        <f t="shared" si="21"/>
        <v>0</v>
      </c>
      <c r="N103" s="31">
        <f t="shared" si="22"/>
        <v>0</v>
      </c>
      <c r="O103" s="7">
        <f t="shared" si="23"/>
        <v>-240</v>
      </c>
      <c r="P103" s="7">
        <f t="shared" si="24"/>
        <v>0</v>
      </c>
      <c r="Q103" s="7">
        <f t="shared" si="25"/>
        <v>0</v>
      </c>
      <c r="R103" s="30">
        <f t="shared" si="26"/>
        <v>0</v>
      </c>
      <c r="S103" s="10">
        <f t="shared" si="27"/>
        <v>0</v>
      </c>
      <c r="T103" s="31">
        <f t="shared" si="28"/>
        <v>0</v>
      </c>
    </row>
    <row r="104" spans="1:20" s="4" customFormat="1" ht="12.75">
      <c r="A104" s="25" t="s">
        <v>496</v>
      </c>
      <c r="B104" s="26" t="s">
        <v>406</v>
      </c>
      <c r="C104" s="59">
        <v>486</v>
      </c>
      <c r="D104" s="64">
        <v>715387</v>
      </c>
      <c r="E104" s="27">
        <v>59050</v>
      </c>
      <c r="F104" s="28">
        <f t="shared" si="15"/>
        <v>5887.859136325148</v>
      </c>
      <c r="G104" s="29">
        <f t="shared" si="16"/>
        <v>0.0002801781347030443</v>
      </c>
      <c r="H104" s="7">
        <f t="shared" si="17"/>
        <v>12.11493649449619</v>
      </c>
      <c r="I104" s="7">
        <f t="shared" si="18"/>
        <v>784.8591363251483</v>
      </c>
      <c r="J104" s="7">
        <f t="shared" si="29"/>
        <v>784.8591363251483</v>
      </c>
      <c r="K104" s="7">
        <f t="shared" si="19"/>
        <v>0.00010761808227230828</v>
      </c>
      <c r="L104" s="30">
        <f t="shared" si="20"/>
        <v>34566.90788481069</v>
      </c>
      <c r="M104" s="10">
        <f t="shared" si="21"/>
        <v>3749.8108818546407</v>
      </c>
      <c r="N104" s="31">
        <f t="shared" si="22"/>
        <v>38316.718766665326</v>
      </c>
      <c r="O104" s="7">
        <f t="shared" si="23"/>
        <v>1027.8591363251483</v>
      </c>
      <c r="P104" s="7">
        <f t="shared" si="24"/>
        <v>1027.8591363251483</v>
      </c>
      <c r="Q104" s="7">
        <f t="shared" si="25"/>
        <v>0.0001299940895147295</v>
      </c>
      <c r="R104" s="30">
        <f t="shared" si="26"/>
        <v>13112.336704102474</v>
      </c>
      <c r="S104" s="10">
        <f t="shared" si="27"/>
        <v>2040.9072053812533</v>
      </c>
      <c r="T104" s="31">
        <f t="shared" si="28"/>
        <v>15153.243909483728</v>
      </c>
    </row>
    <row r="105" spans="1:20" s="4" customFormat="1" ht="12.75">
      <c r="A105" s="25" t="s">
        <v>496</v>
      </c>
      <c r="B105" s="26" t="s">
        <v>407</v>
      </c>
      <c r="C105" s="59">
        <v>560</v>
      </c>
      <c r="D105" s="64">
        <v>481229</v>
      </c>
      <c r="E105" s="27">
        <v>37050</v>
      </c>
      <c r="F105" s="28">
        <f t="shared" si="15"/>
        <v>7273.6367071524965</v>
      </c>
      <c r="G105" s="29">
        <f t="shared" si="16"/>
        <v>0.0003461213860475481</v>
      </c>
      <c r="H105" s="7">
        <f t="shared" si="17"/>
        <v>12.98863697705803</v>
      </c>
      <c r="I105" s="7">
        <f t="shared" si="18"/>
        <v>1393.6367071524971</v>
      </c>
      <c r="J105" s="7">
        <f t="shared" si="29"/>
        <v>1393.6367071524971</v>
      </c>
      <c r="K105" s="7">
        <f t="shared" si="19"/>
        <v>0.00019109226467093444</v>
      </c>
      <c r="L105" s="30">
        <f t="shared" si="20"/>
        <v>42702.64016551251</v>
      </c>
      <c r="M105" s="10">
        <f t="shared" si="21"/>
        <v>6658.359249407462</v>
      </c>
      <c r="N105" s="31">
        <f t="shared" si="22"/>
        <v>49360.99941491997</v>
      </c>
      <c r="O105" s="7">
        <f t="shared" si="23"/>
        <v>1673.6367071524971</v>
      </c>
      <c r="P105" s="7">
        <f t="shared" si="24"/>
        <v>1673.6367071524971</v>
      </c>
      <c r="Q105" s="7">
        <f t="shared" si="25"/>
        <v>0.00021166604667499498</v>
      </c>
      <c r="R105" s="30">
        <f t="shared" si="26"/>
        <v>16198.480867025251</v>
      </c>
      <c r="S105" s="10">
        <f t="shared" si="27"/>
        <v>3323.156932797421</v>
      </c>
      <c r="T105" s="31">
        <f t="shared" si="28"/>
        <v>19521.637799822674</v>
      </c>
    </row>
    <row r="106" spans="1:20" s="4" customFormat="1" ht="12.75">
      <c r="A106" s="25" t="s">
        <v>496</v>
      </c>
      <c r="B106" s="26" t="s">
        <v>408</v>
      </c>
      <c r="C106" s="59">
        <v>154</v>
      </c>
      <c r="D106" s="64">
        <v>358379</v>
      </c>
      <c r="E106" s="27">
        <v>23050</v>
      </c>
      <c r="F106" s="28">
        <f t="shared" si="15"/>
        <v>2394.3759652928416</v>
      </c>
      <c r="G106" s="29">
        <f t="shared" si="16"/>
        <v>0.00011393815242534069</v>
      </c>
      <c r="H106" s="7">
        <f t="shared" si="17"/>
        <v>15.547895878524946</v>
      </c>
      <c r="I106" s="7">
        <f t="shared" si="18"/>
        <v>777.3759652928417</v>
      </c>
      <c r="J106" s="7">
        <f t="shared" si="29"/>
        <v>777.3759652928417</v>
      </c>
      <c r="K106" s="7">
        <f t="shared" si="19"/>
        <v>0.00010659200704614325</v>
      </c>
      <c r="L106" s="30">
        <f t="shared" si="20"/>
        <v>14057.091298814606</v>
      </c>
      <c r="M106" s="10">
        <f t="shared" si="21"/>
        <v>3714.058636809617</v>
      </c>
      <c r="N106" s="31">
        <f t="shared" si="22"/>
        <v>17771.149935624224</v>
      </c>
      <c r="O106" s="7">
        <f t="shared" si="23"/>
        <v>854.3759652928417</v>
      </c>
      <c r="P106" s="7">
        <f t="shared" si="24"/>
        <v>854.3759652928417</v>
      </c>
      <c r="Q106" s="7">
        <f t="shared" si="25"/>
        <v>0.00010805354720938889</v>
      </c>
      <c r="R106" s="30">
        <f t="shared" si="26"/>
        <v>5332.305533505944</v>
      </c>
      <c r="S106" s="10">
        <f t="shared" si="27"/>
        <v>1696.4406911874055</v>
      </c>
      <c r="T106" s="31">
        <f t="shared" si="28"/>
        <v>7028.74622469335</v>
      </c>
    </row>
    <row r="107" spans="1:20" s="4" customFormat="1" ht="12.75">
      <c r="A107" s="25" t="s">
        <v>485</v>
      </c>
      <c r="B107" s="26" t="s">
        <v>104</v>
      </c>
      <c r="C107" s="60">
        <v>166</v>
      </c>
      <c r="D107" s="64">
        <v>382478</v>
      </c>
      <c r="E107" s="27">
        <v>37700</v>
      </c>
      <c r="F107" s="28">
        <f t="shared" si="15"/>
        <v>1684.1206366047745</v>
      </c>
      <c r="G107" s="29">
        <f t="shared" si="16"/>
        <v>8.01401269381136E-05</v>
      </c>
      <c r="H107" s="7">
        <f t="shared" si="17"/>
        <v>10.145305039787798</v>
      </c>
      <c r="I107" s="7">
        <f t="shared" si="18"/>
        <v>-58.87936339522547</v>
      </c>
      <c r="J107" s="7">
        <f t="shared" si="29"/>
        <v>0</v>
      </c>
      <c r="K107" s="7">
        <f t="shared" si="19"/>
        <v>0</v>
      </c>
      <c r="L107" s="30">
        <f t="shared" si="20"/>
        <v>9887.268286238284</v>
      </c>
      <c r="M107" s="10">
        <f t="shared" si="21"/>
        <v>0</v>
      </c>
      <c r="N107" s="31">
        <f t="shared" si="22"/>
        <v>9887.268286238284</v>
      </c>
      <c r="O107" s="7">
        <f t="shared" si="23"/>
        <v>24.120636604774536</v>
      </c>
      <c r="P107" s="7">
        <f t="shared" si="24"/>
        <v>24.120636604774536</v>
      </c>
      <c r="Q107" s="7">
        <f t="shared" si="25"/>
        <v>3.0505543835156803E-06</v>
      </c>
      <c r="R107" s="30">
        <f t="shared" si="26"/>
        <v>3750.5579407037167</v>
      </c>
      <c r="S107" s="10">
        <f t="shared" si="27"/>
        <v>47.89370382119618</v>
      </c>
      <c r="T107" s="31">
        <f t="shared" si="28"/>
        <v>3798.451644524913</v>
      </c>
    </row>
    <row r="108" spans="1:20" s="4" customFormat="1" ht="12.75">
      <c r="A108" s="25" t="s">
        <v>491</v>
      </c>
      <c r="B108" s="26" t="s">
        <v>264</v>
      </c>
      <c r="C108" s="59">
        <v>2198</v>
      </c>
      <c r="D108" s="64">
        <v>1675719</v>
      </c>
      <c r="E108" s="27">
        <v>110450</v>
      </c>
      <c r="F108" s="28">
        <f t="shared" si="15"/>
        <v>33347.49082842915</v>
      </c>
      <c r="G108" s="29">
        <f t="shared" si="16"/>
        <v>0.001586865032095121</v>
      </c>
      <c r="H108" s="7">
        <f t="shared" si="17"/>
        <v>15.171742870076958</v>
      </c>
      <c r="I108" s="7">
        <f t="shared" si="18"/>
        <v>10268.490828429154</v>
      </c>
      <c r="J108" s="7">
        <f t="shared" si="29"/>
        <v>10268.490828429154</v>
      </c>
      <c r="K108" s="7">
        <f t="shared" si="19"/>
        <v>0.0014079918798683968</v>
      </c>
      <c r="L108" s="30">
        <f t="shared" si="20"/>
        <v>195779.0797922076</v>
      </c>
      <c r="M108" s="10">
        <f t="shared" si="21"/>
        <v>49059.6297686679</v>
      </c>
      <c r="N108" s="31">
        <f t="shared" si="22"/>
        <v>244838.7095608755</v>
      </c>
      <c r="O108" s="7">
        <f t="shared" si="23"/>
        <v>11367.490828429154</v>
      </c>
      <c r="P108" s="7">
        <f t="shared" si="24"/>
        <v>11367.490828429154</v>
      </c>
      <c r="Q108" s="7">
        <f t="shared" si="25"/>
        <v>0.0014376547992673923</v>
      </c>
      <c r="R108" s="30">
        <f t="shared" si="26"/>
        <v>74265.28350205166</v>
      </c>
      <c r="S108" s="10">
        <f t="shared" si="27"/>
        <v>22571.18034849806</v>
      </c>
      <c r="T108" s="31">
        <f t="shared" si="28"/>
        <v>96836.46385054973</v>
      </c>
    </row>
    <row r="109" spans="1:20" s="4" customFormat="1" ht="12.75">
      <c r="A109" s="25" t="s">
        <v>491</v>
      </c>
      <c r="B109" s="26" t="s">
        <v>265</v>
      </c>
      <c r="C109" s="59">
        <v>2878</v>
      </c>
      <c r="D109" s="64">
        <v>1694946</v>
      </c>
      <c r="E109" s="27">
        <v>138000</v>
      </c>
      <c r="F109" s="28">
        <f t="shared" si="15"/>
        <v>35348.22165217391</v>
      </c>
      <c r="G109" s="29">
        <f t="shared" si="16"/>
        <v>0.0016820712891166775</v>
      </c>
      <c r="H109" s="7">
        <f t="shared" si="17"/>
        <v>12.282217391304348</v>
      </c>
      <c r="I109" s="7">
        <f t="shared" si="18"/>
        <v>5129.221652173914</v>
      </c>
      <c r="J109" s="7">
        <f t="shared" si="29"/>
        <v>5129.221652173914</v>
      </c>
      <c r="K109" s="7">
        <f t="shared" si="19"/>
        <v>0.0007033070932207104</v>
      </c>
      <c r="L109" s="30">
        <f t="shared" si="20"/>
        <v>207525.1281410904</v>
      </c>
      <c r="M109" s="10">
        <f t="shared" si="21"/>
        <v>24505.812924369347</v>
      </c>
      <c r="N109" s="31">
        <f t="shared" si="22"/>
        <v>232030.94106545975</v>
      </c>
      <c r="O109" s="7">
        <f t="shared" si="23"/>
        <v>6568.221652173914</v>
      </c>
      <c r="P109" s="7">
        <f t="shared" si="24"/>
        <v>6568.221652173914</v>
      </c>
      <c r="Q109" s="7">
        <f t="shared" si="25"/>
        <v>0.0008306877501307569</v>
      </c>
      <c r="R109" s="30">
        <f t="shared" si="26"/>
        <v>78720.93633066051</v>
      </c>
      <c r="S109" s="10">
        <f t="shared" si="27"/>
        <v>13041.797677052882</v>
      </c>
      <c r="T109" s="31">
        <f t="shared" si="28"/>
        <v>91762.73400771338</v>
      </c>
    </row>
    <row r="110" spans="1:20" s="4" customFormat="1" ht="12.75">
      <c r="A110" s="25" t="s">
        <v>497</v>
      </c>
      <c r="B110" s="26" t="s">
        <v>443</v>
      </c>
      <c r="C110" s="59">
        <v>1403</v>
      </c>
      <c r="D110" s="64">
        <v>1795771</v>
      </c>
      <c r="E110" s="27">
        <v>124600</v>
      </c>
      <c r="F110" s="28">
        <f t="shared" si="15"/>
        <v>20220.439109149276</v>
      </c>
      <c r="G110" s="29">
        <f t="shared" si="16"/>
        <v>0.0009622045604871401</v>
      </c>
      <c r="H110" s="7">
        <f t="shared" si="17"/>
        <v>14.41228731942215</v>
      </c>
      <c r="I110" s="7">
        <f t="shared" si="18"/>
        <v>5488.939109149276</v>
      </c>
      <c r="J110" s="7">
        <f t="shared" si="29"/>
        <v>5488.939109149276</v>
      </c>
      <c r="K110" s="7">
        <f t="shared" si="19"/>
        <v>0.0007526307247972212</v>
      </c>
      <c r="L110" s="30">
        <f t="shared" si="20"/>
        <v>118711.7490233699</v>
      </c>
      <c r="M110" s="10">
        <f t="shared" si="21"/>
        <v>26224.430154048237</v>
      </c>
      <c r="N110" s="31">
        <f t="shared" si="22"/>
        <v>144936.17917741815</v>
      </c>
      <c r="O110" s="7">
        <f t="shared" si="23"/>
        <v>6190.439109149276</v>
      </c>
      <c r="P110" s="7">
        <f t="shared" si="24"/>
        <v>6190.439109149276</v>
      </c>
      <c r="Q110" s="7">
        <f t="shared" si="25"/>
        <v>0.0007829093182625288</v>
      </c>
      <c r="R110" s="30">
        <f t="shared" si="26"/>
        <v>45031.17343079816</v>
      </c>
      <c r="S110" s="10">
        <f t="shared" si="27"/>
        <v>12291.676296721702</v>
      </c>
      <c r="T110" s="31">
        <f t="shared" si="28"/>
        <v>57322.84972751986</v>
      </c>
    </row>
    <row r="111" spans="1:20" s="4" customFormat="1" ht="12.75">
      <c r="A111" s="25" t="s">
        <v>494</v>
      </c>
      <c r="B111" s="26" t="s">
        <v>347</v>
      </c>
      <c r="C111" s="59">
        <v>1314</v>
      </c>
      <c r="D111" s="64">
        <v>1112699</v>
      </c>
      <c r="E111" s="27">
        <v>80950</v>
      </c>
      <c r="F111" s="28">
        <f t="shared" si="15"/>
        <v>18061.599579987647</v>
      </c>
      <c r="G111" s="29">
        <f t="shared" si="16"/>
        <v>0.0008594745836994786</v>
      </c>
      <c r="H111" s="7">
        <f t="shared" si="17"/>
        <v>13.745509573810994</v>
      </c>
      <c r="I111" s="7">
        <f t="shared" si="18"/>
        <v>4264.5995799876455</v>
      </c>
      <c r="J111" s="7">
        <f t="shared" si="29"/>
        <v>4264.5995799876455</v>
      </c>
      <c r="K111" s="7">
        <f t="shared" si="19"/>
        <v>0.0005847521003659829</v>
      </c>
      <c r="L111" s="30">
        <f t="shared" si="20"/>
        <v>106037.4636142264</v>
      </c>
      <c r="M111" s="10">
        <f t="shared" si="21"/>
        <v>20374.919742496993</v>
      </c>
      <c r="N111" s="31">
        <f t="shared" si="22"/>
        <v>126412.3833567234</v>
      </c>
      <c r="O111" s="7">
        <f t="shared" si="23"/>
        <v>4921.5995799876455</v>
      </c>
      <c r="P111" s="7">
        <f t="shared" si="24"/>
        <v>4921.5995799876455</v>
      </c>
      <c r="Q111" s="7">
        <f t="shared" si="25"/>
        <v>0.0006224382639083576</v>
      </c>
      <c r="R111" s="30">
        <f t="shared" si="26"/>
        <v>40223.4105171356</v>
      </c>
      <c r="S111" s="10">
        <f t="shared" si="27"/>
        <v>9772.280743361214</v>
      </c>
      <c r="T111" s="31">
        <f t="shared" si="28"/>
        <v>49995.69126049681</v>
      </c>
    </row>
    <row r="112" spans="1:20" s="4" customFormat="1" ht="12.75">
      <c r="A112" s="25" t="s">
        <v>486</v>
      </c>
      <c r="B112" s="26" t="s">
        <v>127</v>
      </c>
      <c r="C112" s="59">
        <v>141</v>
      </c>
      <c r="D112" s="64">
        <v>1504251</v>
      </c>
      <c r="E112" s="27">
        <v>195250</v>
      </c>
      <c r="F112" s="28">
        <f t="shared" si="15"/>
        <v>1086.2964967989756</v>
      </c>
      <c r="G112" s="29">
        <f t="shared" si="16"/>
        <v>5.169222278601417E-05</v>
      </c>
      <c r="H112" s="7">
        <f t="shared" si="17"/>
        <v>7.7042304737516005</v>
      </c>
      <c r="I112" s="7">
        <f t="shared" si="18"/>
        <v>-394.2035032010243</v>
      </c>
      <c r="J112" s="7">
        <f t="shared" si="29"/>
        <v>0</v>
      </c>
      <c r="K112" s="7">
        <f t="shared" si="19"/>
        <v>0</v>
      </c>
      <c r="L112" s="30">
        <f t="shared" si="20"/>
        <v>6377.515166553248</v>
      </c>
      <c r="M112" s="10">
        <f t="shared" si="21"/>
        <v>0</v>
      </c>
      <c r="N112" s="31">
        <f t="shared" si="22"/>
        <v>6377.515166553248</v>
      </c>
      <c r="O112" s="7">
        <f t="shared" si="23"/>
        <v>-323.7035032010243</v>
      </c>
      <c r="P112" s="7">
        <f t="shared" si="24"/>
        <v>0</v>
      </c>
      <c r="Q112" s="7">
        <f t="shared" si="25"/>
        <v>0</v>
      </c>
      <c r="R112" s="30">
        <f t="shared" si="26"/>
        <v>2419.196026385463</v>
      </c>
      <c r="S112" s="10">
        <f t="shared" si="27"/>
        <v>0</v>
      </c>
      <c r="T112" s="31">
        <f t="shared" si="28"/>
        <v>2419.196026385463</v>
      </c>
    </row>
    <row r="113" spans="1:20" s="4" customFormat="1" ht="12.75">
      <c r="A113" s="25" t="s">
        <v>496</v>
      </c>
      <c r="B113" s="26" t="s">
        <v>409</v>
      </c>
      <c r="C113" s="59">
        <v>105</v>
      </c>
      <c r="D113" s="64">
        <v>203430</v>
      </c>
      <c r="E113" s="27">
        <v>17800</v>
      </c>
      <c r="F113" s="28">
        <f t="shared" si="15"/>
        <v>1200.008426966292</v>
      </c>
      <c r="G113" s="29">
        <f t="shared" si="16"/>
        <v>5.710328914308847E-05</v>
      </c>
      <c r="H113" s="7">
        <f t="shared" si="17"/>
        <v>11.428651685393259</v>
      </c>
      <c r="I113" s="7">
        <f t="shared" si="18"/>
        <v>97.50842696629219</v>
      </c>
      <c r="J113" s="7">
        <f t="shared" si="29"/>
        <v>97.50842696629219</v>
      </c>
      <c r="K113" s="7">
        <f t="shared" si="19"/>
        <v>1.3370131568621406E-05</v>
      </c>
      <c r="L113" s="30">
        <f t="shared" si="20"/>
        <v>7045.104136412832</v>
      </c>
      <c r="M113" s="10">
        <f t="shared" si="21"/>
        <v>465.86469289599484</v>
      </c>
      <c r="N113" s="31">
        <f t="shared" si="22"/>
        <v>7510.9688293088275</v>
      </c>
      <c r="O113" s="7">
        <f t="shared" si="23"/>
        <v>150.00842696629218</v>
      </c>
      <c r="P113" s="7">
        <f t="shared" si="24"/>
        <v>150.00842696629218</v>
      </c>
      <c r="Q113" s="7">
        <f t="shared" si="25"/>
        <v>1.8971674419062946E-05</v>
      </c>
      <c r="R113" s="30">
        <f t="shared" si="26"/>
        <v>2672.4339318965403</v>
      </c>
      <c r="S113" s="10">
        <f t="shared" si="27"/>
        <v>297.85528837928825</v>
      </c>
      <c r="T113" s="31">
        <f t="shared" si="28"/>
        <v>2970.2892202758285</v>
      </c>
    </row>
    <row r="114" spans="1:20" s="4" customFormat="1" ht="12.75">
      <c r="A114" s="9" t="s">
        <v>483</v>
      </c>
      <c r="B114" s="26" t="s">
        <v>25</v>
      </c>
      <c r="C114" s="8">
        <v>269</v>
      </c>
      <c r="D114" s="64">
        <v>231685</v>
      </c>
      <c r="E114" s="27">
        <v>14800</v>
      </c>
      <c r="F114" s="28">
        <f t="shared" si="15"/>
        <v>4211.031418918919</v>
      </c>
      <c r="G114" s="29">
        <f t="shared" si="16"/>
        <v>0.0002003850467226025</v>
      </c>
      <c r="H114" s="7">
        <f t="shared" si="17"/>
        <v>15.654391891891892</v>
      </c>
      <c r="I114" s="7">
        <f t="shared" si="18"/>
        <v>1386.531418918919</v>
      </c>
      <c r="J114" s="7">
        <f t="shared" si="29"/>
        <v>1386.531418918919</v>
      </c>
      <c r="K114" s="7">
        <f t="shared" si="19"/>
        <v>0.00019011800386628872</v>
      </c>
      <c r="L114" s="30">
        <f t="shared" si="20"/>
        <v>24722.455443909497</v>
      </c>
      <c r="M114" s="10">
        <f t="shared" si="21"/>
        <v>6624.412409899758</v>
      </c>
      <c r="N114" s="31">
        <f t="shared" si="22"/>
        <v>31346.867853809257</v>
      </c>
      <c r="O114" s="7">
        <f t="shared" si="23"/>
        <v>1521.031418918919</v>
      </c>
      <c r="P114" s="7">
        <f t="shared" si="24"/>
        <v>1521.031418918919</v>
      </c>
      <c r="Q114" s="7">
        <f t="shared" si="25"/>
        <v>0.00019236594533038673</v>
      </c>
      <c r="R114" s="30">
        <f t="shared" si="26"/>
        <v>9378.020186617798</v>
      </c>
      <c r="S114" s="10">
        <f t="shared" si="27"/>
        <v>3020.145341687072</v>
      </c>
      <c r="T114" s="31">
        <f t="shared" si="28"/>
        <v>12398.16552830487</v>
      </c>
    </row>
    <row r="115" spans="1:20" s="4" customFormat="1" ht="12.75">
      <c r="A115" s="25" t="s">
        <v>484</v>
      </c>
      <c r="B115" s="26" t="s">
        <v>80</v>
      </c>
      <c r="C115" s="59">
        <v>7211</v>
      </c>
      <c r="D115" s="64">
        <v>19507606</v>
      </c>
      <c r="E115" s="27">
        <v>1099350</v>
      </c>
      <c r="F115" s="28">
        <f t="shared" si="15"/>
        <v>127956.83528084778</v>
      </c>
      <c r="G115" s="29">
        <f t="shared" si="16"/>
        <v>0.006088920709789349</v>
      </c>
      <c r="H115" s="7">
        <f t="shared" si="17"/>
        <v>17.74467276117706</v>
      </c>
      <c r="I115" s="7">
        <f t="shared" si="18"/>
        <v>52241.33528084779</v>
      </c>
      <c r="J115" s="7">
        <f t="shared" si="29"/>
        <v>52241.33528084779</v>
      </c>
      <c r="K115" s="7">
        <f t="shared" si="19"/>
        <v>0.0071632119167182795</v>
      </c>
      <c r="L115" s="30">
        <f t="shared" si="20"/>
        <v>751219.082517925</v>
      </c>
      <c r="M115" s="10">
        <f t="shared" si="21"/>
        <v>249592.7211040137</v>
      </c>
      <c r="N115" s="31">
        <f t="shared" si="22"/>
        <v>1000811.8036219387</v>
      </c>
      <c r="O115" s="7">
        <f t="shared" si="23"/>
        <v>55846.83528084779</v>
      </c>
      <c r="P115" s="7">
        <f t="shared" si="24"/>
        <v>55846.83528084779</v>
      </c>
      <c r="Q115" s="7">
        <f t="shared" si="25"/>
        <v>0.007062989711380415</v>
      </c>
      <c r="R115" s="30">
        <f t="shared" si="26"/>
        <v>284961.48921814153</v>
      </c>
      <c r="S115" s="10">
        <f t="shared" si="27"/>
        <v>110888.93846867251</v>
      </c>
      <c r="T115" s="31">
        <f t="shared" si="28"/>
        <v>395850.42768681404</v>
      </c>
    </row>
    <row r="116" spans="1:20" s="4" customFormat="1" ht="12.75">
      <c r="A116" s="25" t="s">
        <v>488</v>
      </c>
      <c r="B116" s="26" t="s">
        <v>187</v>
      </c>
      <c r="C116" s="59">
        <v>1534</v>
      </c>
      <c r="D116" s="64">
        <v>3164495</v>
      </c>
      <c r="E116" s="27">
        <v>285450</v>
      </c>
      <c r="F116" s="28">
        <f t="shared" si="15"/>
        <v>17005.904116307585</v>
      </c>
      <c r="G116" s="29">
        <f t="shared" si="16"/>
        <v>0.0008092385337227538</v>
      </c>
      <c r="H116" s="7">
        <f t="shared" si="17"/>
        <v>11.08598703801016</v>
      </c>
      <c r="I116" s="7">
        <f t="shared" si="18"/>
        <v>898.904116307585</v>
      </c>
      <c r="J116" s="7">
        <f t="shared" si="29"/>
        <v>898.904116307585</v>
      </c>
      <c r="K116" s="7">
        <f t="shared" si="19"/>
        <v>0.0001232556680128011</v>
      </c>
      <c r="L116" s="30">
        <f t="shared" si="20"/>
        <v>99839.60340688839</v>
      </c>
      <c r="M116" s="10">
        <f t="shared" si="21"/>
        <v>4294.682040469621</v>
      </c>
      <c r="N116" s="31">
        <f t="shared" si="22"/>
        <v>104134.28544735801</v>
      </c>
      <c r="O116" s="7">
        <f t="shared" si="23"/>
        <v>1665.904116307585</v>
      </c>
      <c r="P116" s="7">
        <f t="shared" si="24"/>
        <v>1665.904116307585</v>
      </c>
      <c r="Q116" s="7">
        <f t="shared" si="25"/>
        <v>0.00021068810030963202</v>
      </c>
      <c r="R116" s="30">
        <f t="shared" si="26"/>
        <v>37872.36337822488</v>
      </c>
      <c r="S116" s="10">
        <f t="shared" si="27"/>
        <v>3307.8031748612225</v>
      </c>
      <c r="T116" s="31">
        <f t="shared" si="28"/>
        <v>41180.1665530861</v>
      </c>
    </row>
    <row r="117" spans="1:20" s="4" customFormat="1" ht="12.75">
      <c r="A117" s="25" t="s">
        <v>496</v>
      </c>
      <c r="B117" s="26" t="s">
        <v>410</v>
      </c>
      <c r="C117" s="59">
        <v>507</v>
      </c>
      <c r="D117" s="64">
        <v>1015286</v>
      </c>
      <c r="E117" s="27">
        <v>71100</v>
      </c>
      <c r="F117" s="28">
        <f t="shared" si="15"/>
        <v>7239.8031223628695</v>
      </c>
      <c r="G117" s="29">
        <f t="shared" si="16"/>
        <v>0.00034451138987454333</v>
      </c>
      <c r="H117" s="7">
        <f t="shared" si="17"/>
        <v>14.279690576652602</v>
      </c>
      <c r="I117" s="7">
        <f t="shared" si="18"/>
        <v>1916.303122362869</v>
      </c>
      <c r="J117" s="7">
        <f t="shared" si="29"/>
        <v>1916.303122362869</v>
      </c>
      <c r="K117" s="7">
        <f t="shared" si="19"/>
        <v>0.00026275908317348405</v>
      </c>
      <c r="L117" s="30">
        <f t="shared" si="20"/>
        <v>42504.0072869471</v>
      </c>
      <c r="M117" s="10">
        <f t="shared" si="21"/>
        <v>9155.495513262927</v>
      </c>
      <c r="N117" s="31">
        <f t="shared" si="22"/>
        <v>51659.50280021002</v>
      </c>
      <c r="O117" s="7">
        <f t="shared" si="23"/>
        <v>2169.803122362869</v>
      </c>
      <c r="P117" s="7">
        <f t="shared" si="24"/>
        <v>2169.803122362869</v>
      </c>
      <c r="Q117" s="7">
        <f t="shared" si="25"/>
        <v>0.0002744165726115143</v>
      </c>
      <c r="R117" s="30">
        <f t="shared" si="26"/>
        <v>16123.133046128627</v>
      </c>
      <c r="S117" s="10">
        <f t="shared" si="27"/>
        <v>4308.340190000774</v>
      </c>
      <c r="T117" s="31">
        <f t="shared" si="28"/>
        <v>20431.4732361294</v>
      </c>
    </row>
    <row r="118" spans="1:20" s="4" customFormat="1" ht="12.75">
      <c r="A118" s="9" t="s">
        <v>483</v>
      </c>
      <c r="B118" s="26" t="s">
        <v>26</v>
      </c>
      <c r="C118" s="8">
        <v>103</v>
      </c>
      <c r="D118" s="64">
        <v>151026</v>
      </c>
      <c r="E118" s="27">
        <v>12050</v>
      </c>
      <c r="F118" s="28">
        <f t="shared" si="15"/>
        <v>1290.927634854772</v>
      </c>
      <c r="G118" s="29">
        <f t="shared" si="16"/>
        <v>6.142974694125715E-05</v>
      </c>
      <c r="H118" s="7">
        <f t="shared" si="17"/>
        <v>12.533278008298755</v>
      </c>
      <c r="I118" s="7">
        <f t="shared" si="18"/>
        <v>209.42763485477172</v>
      </c>
      <c r="J118" s="7">
        <f t="shared" si="29"/>
        <v>209.42763485477172</v>
      </c>
      <c r="K118" s="7">
        <f t="shared" si="19"/>
        <v>2.87162363216203E-05</v>
      </c>
      <c r="L118" s="30">
        <f t="shared" si="20"/>
        <v>7578.879794300359</v>
      </c>
      <c r="M118" s="10">
        <f t="shared" si="21"/>
        <v>1000.5795789248054</v>
      </c>
      <c r="N118" s="31">
        <f t="shared" si="22"/>
        <v>8579.459373225165</v>
      </c>
      <c r="O118" s="7">
        <f t="shared" si="23"/>
        <v>260.9276348547717</v>
      </c>
      <c r="P118" s="7">
        <f t="shared" si="24"/>
        <v>260.9276348547717</v>
      </c>
      <c r="Q118" s="7">
        <f t="shared" si="25"/>
        <v>3.299970698654962E-05</v>
      </c>
      <c r="R118" s="30">
        <f t="shared" si="26"/>
        <v>2874.9121568508344</v>
      </c>
      <c r="S118" s="10">
        <f t="shared" si="27"/>
        <v>518.095399688829</v>
      </c>
      <c r="T118" s="31">
        <f t="shared" si="28"/>
        <v>3393.0075565396637</v>
      </c>
    </row>
    <row r="119" spans="1:20" s="4" customFormat="1" ht="12.75">
      <c r="A119" s="25" t="s">
        <v>485</v>
      </c>
      <c r="B119" s="26" t="s">
        <v>105</v>
      </c>
      <c r="C119" s="60">
        <v>309</v>
      </c>
      <c r="D119" s="64">
        <v>1092383</v>
      </c>
      <c r="E119" s="27">
        <v>128800</v>
      </c>
      <c r="F119" s="28">
        <f t="shared" si="15"/>
        <v>2620.701451863354</v>
      </c>
      <c r="G119" s="29">
        <f t="shared" si="16"/>
        <v>0.0001247080182109992</v>
      </c>
      <c r="H119" s="7">
        <f t="shared" si="17"/>
        <v>8.481234472049689</v>
      </c>
      <c r="I119" s="7">
        <f t="shared" si="18"/>
        <v>-623.7985481366461</v>
      </c>
      <c r="J119" s="7">
        <f t="shared" si="29"/>
        <v>0</v>
      </c>
      <c r="K119" s="7">
        <f t="shared" si="19"/>
        <v>0</v>
      </c>
      <c r="L119" s="30">
        <f t="shared" si="20"/>
        <v>15385.820819193512</v>
      </c>
      <c r="M119" s="10">
        <f t="shared" si="21"/>
        <v>0</v>
      </c>
      <c r="N119" s="31">
        <f t="shared" si="22"/>
        <v>15385.820819193512</v>
      </c>
      <c r="O119" s="7">
        <f t="shared" si="23"/>
        <v>-469.29854813664616</v>
      </c>
      <c r="P119" s="7">
        <f t="shared" si="24"/>
        <v>0</v>
      </c>
      <c r="Q119" s="7">
        <f t="shared" si="25"/>
        <v>0</v>
      </c>
      <c r="R119" s="30">
        <f t="shared" si="26"/>
        <v>5836.335252274763</v>
      </c>
      <c r="S119" s="10">
        <f t="shared" si="27"/>
        <v>0</v>
      </c>
      <c r="T119" s="31">
        <f t="shared" si="28"/>
        <v>5836.335252274763</v>
      </c>
    </row>
    <row r="120" spans="1:20" s="4" customFormat="1" ht="12.75">
      <c r="A120" s="25" t="s">
        <v>489</v>
      </c>
      <c r="B120" s="26" t="s">
        <v>206</v>
      </c>
      <c r="C120" s="59">
        <v>2218</v>
      </c>
      <c r="D120" s="64">
        <v>5089273</v>
      </c>
      <c r="E120" s="27">
        <v>341200</v>
      </c>
      <c r="F120" s="28">
        <f t="shared" si="15"/>
        <v>33083.25766119578</v>
      </c>
      <c r="G120" s="29">
        <f t="shared" si="16"/>
        <v>0.0015742913012690247</v>
      </c>
      <c r="H120" s="7">
        <f t="shared" si="17"/>
        <v>14.915805978898007</v>
      </c>
      <c r="I120" s="7">
        <f t="shared" si="18"/>
        <v>9794.25766119578</v>
      </c>
      <c r="J120" s="7">
        <f t="shared" si="29"/>
        <v>9794.25766119578</v>
      </c>
      <c r="K120" s="7">
        <f t="shared" si="19"/>
        <v>0.0013429661170970813</v>
      </c>
      <c r="L120" s="30">
        <f t="shared" si="20"/>
        <v>194227.79886982322</v>
      </c>
      <c r="M120" s="10">
        <f t="shared" si="21"/>
        <v>46793.89237870216</v>
      </c>
      <c r="N120" s="31">
        <f t="shared" si="22"/>
        <v>241021.6912485254</v>
      </c>
      <c r="O120" s="7">
        <f t="shared" si="23"/>
        <v>10903.25766119578</v>
      </c>
      <c r="P120" s="7">
        <f t="shared" si="24"/>
        <v>10903.25766119578</v>
      </c>
      <c r="Q120" s="7">
        <f t="shared" si="25"/>
        <v>0.0013789428943338045</v>
      </c>
      <c r="R120" s="30">
        <f t="shared" si="26"/>
        <v>73676.83289939036</v>
      </c>
      <c r="S120" s="10">
        <f t="shared" si="27"/>
        <v>21649.40344104073</v>
      </c>
      <c r="T120" s="31">
        <f t="shared" si="28"/>
        <v>95326.23634043109</v>
      </c>
    </row>
    <row r="121" spans="1:20" s="4" customFormat="1" ht="12.75">
      <c r="A121" s="25" t="s">
        <v>496</v>
      </c>
      <c r="B121" s="26" t="s">
        <v>529</v>
      </c>
      <c r="C121" s="59">
        <v>589</v>
      </c>
      <c r="D121" s="64">
        <v>892138</v>
      </c>
      <c r="E121" s="27">
        <v>58700</v>
      </c>
      <c r="F121" s="28">
        <f t="shared" si="15"/>
        <v>8951.776524701874</v>
      </c>
      <c r="G121" s="29">
        <f t="shared" si="16"/>
        <v>0.0004259769112844085</v>
      </c>
      <c r="H121" s="7">
        <f t="shared" si="17"/>
        <v>15.198262350936968</v>
      </c>
      <c r="I121" s="7">
        <f t="shared" si="18"/>
        <v>2767.276524701874</v>
      </c>
      <c r="J121" s="7">
        <f t="shared" si="29"/>
        <v>2767.276524701874</v>
      </c>
      <c r="K121" s="7">
        <f t="shared" si="19"/>
        <v>0.00037944260176417</v>
      </c>
      <c r="L121" s="30">
        <f t="shared" si="20"/>
        <v>52554.7957874399</v>
      </c>
      <c r="M121" s="10">
        <f t="shared" si="21"/>
        <v>13221.179629778988</v>
      </c>
      <c r="N121" s="31">
        <f t="shared" si="22"/>
        <v>65775.97541721888</v>
      </c>
      <c r="O121" s="7">
        <f t="shared" si="23"/>
        <v>3061.776524701874</v>
      </c>
      <c r="P121" s="7">
        <f t="shared" si="24"/>
        <v>3061.776524701874</v>
      </c>
      <c r="Q121" s="7">
        <f t="shared" si="25"/>
        <v>0.00038722509491834423</v>
      </c>
      <c r="R121" s="30">
        <f t="shared" si="26"/>
        <v>19935.719448110318</v>
      </c>
      <c r="S121" s="10">
        <f t="shared" si="27"/>
        <v>6079.4339902180045</v>
      </c>
      <c r="T121" s="31">
        <f t="shared" si="28"/>
        <v>26015.15343832832</v>
      </c>
    </row>
    <row r="122" spans="1:20" s="4" customFormat="1" ht="12.75">
      <c r="A122" s="25" t="s">
        <v>497</v>
      </c>
      <c r="B122" s="26" t="s">
        <v>444</v>
      </c>
      <c r="C122" s="59">
        <v>1965</v>
      </c>
      <c r="D122" s="64">
        <v>3083305</v>
      </c>
      <c r="E122" s="27">
        <v>197100</v>
      </c>
      <c r="F122" s="28">
        <f t="shared" si="15"/>
        <v>30739.1898782344</v>
      </c>
      <c r="G122" s="29">
        <f t="shared" si="16"/>
        <v>0.0014627471009338367</v>
      </c>
      <c r="H122" s="7">
        <f t="shared" si="17"/>
        <v>15.643353627600202</v>
      </c>
      <c r="I122" s="7">
        <f t="shared" si="18"/>
        <v>10106.689878234398</v>
      </c>
      <c r="J122" s="7">
        <f t="shared" si="29"/>
        <v>10106.689878234398</v>
      </c>
      <c r="K122" s="7">
        <f t="shared" si="19"/>
        <v>0.0013858061051683322</v>
      </c>
      <c r="L122" s="30">
        <f t="shared" si="20"/>
        <v>180466.06081643107</v>
      </c>
      <c r="M122" s="10">
        <f t="shared" si="21"/>
        <v>48286.59555698055</v>
      </c>
      <c r="N122" s="31">
        <f t="shared" si="22"/>
        <v>228752.65637341162</v>
      </c>
      <c r="O122" s="7">
        <f t="shared" si="23"/>
        <v>11089.189878234398</v>
      </c>
      <c r="P122" s="7">
        <f t="shared" si="24"/>
        <v>11089.189878234398</v>
      </c>
      <c r="Q122" s="7">
        <f t="shared" si="25"/>
        <v>0.0014024578765051985</v>
      </c>
      <c r="R122" s="30">
        <f t="shared" si="26"/>
        <v>68456.56432370355</v>
      </c>
      <c r="S122" s="10">
        <f t="shared" si="27"/>
        <v>22018.588661131616</v>
      </c>
      <c r="T122" s="31">
        <f t="shared" si="28"/>
        <v>90475.15298483518</v>
      </c>
    </row>
    <row r="123" spans="1:20" s="4" customFormat="1" ht="12.75">
      <c r="A123" s="25" t="s">
        <v>496</v>
      </c>
      <c r="B123" s="26" t="s">
        <v>411</v>
      </c>
      <c r="C123" s="59">
        <v>57</v>
      </c>
      <c r="D123" s="64">
        <v>253812</v>
      </c>
      <c r="E123" s="27">
        <v>42950</v>
      </c>
      <c r="F123" s="28">
        <f t="shared" si="15"/>
        <v>336.84013969732246</v>
      </c>
      <c r="G123" s="29">
        <f t="shared" si="16"/>
        <v>1.602878734840319E-05</v>
      </c>
      <c r="H123" s="7">
        <f t="shared" si="17"/>
        <v>5.909476135040745</v>
      </c>
      <c r="I123" s="7">
        <f t="shared" si="18"/>
        <v>-261.6598603026775</v>
      </c>
      <c r="J123" s="7">
        <f t="shared" si="29"/>
        <v>0</v>
      </c>
      <c r="K123" s="7">
        <f t="shared" si="19"/>
        <v>0</v>
      </c>
      <c r="L123" s="30">
        <f t="shared" si="20"/>
        <v>1977.5476639699812</v>
      </c>
      <c r="M123" s="10">
        <f t="shared" si="21"/>
        <v>0</v>
      </c>
      <c r="N123" s="31">
        <f t="shared" si="22"/>
        <v>1977.5476639699812</v>
      </c>
      <c r="O123" s="7">
        <f t="shared" si="23"/>
        <v>-233.15986030267752</v>
      </c>
      <c r="P123" s="7">
        <f t="shared" si="24"/>
        <v>0</v>
      </c>
      <c r="Q123" s="7">
        <f t="shared" si="25"/>
        <v>0</v>
      </c>
      <c r="R123" s="30">
        <f t="shared" si="26"/>
        <v>750.1472479052693</v>
      </c>
      <c r="S123" s="10">
        <f t="shared" si="27"/>
        <v>0</v>
      </c>
      <c r="T123" s="31">
        <f t="shared" si="28"/>
        <v>750.1472479052693</v>
      </c>
    </row>
    <row r="124" spans="1:20" s="4" customFormat="1" ht="12.75">
      <c r="A124" s="25" t="s">
        <v>486</v>
      </c>
      <c r="B124" s="26" t="s">
        <v>128</v>
      </c>
      <c r="C124" s="59">
        <v>1681</v>
      </c>
      <c r="D124" s="64">
        <v>3030401</v>
      </c>
      <c r="E124" s="27">
        <v>241050</v>
      </c>
      <c r="F124" s="28">
        <f t="shared" si="15"/>
        <v>21132.976896909357</v>
      </c>
      <c r="G124" s="29">
        <f t="shared" si="16"/>
        <v>0.001005628346501871</v>
      </c>
      <c r="H124" s="7">
        <f t="shared" si="17"/>
        <v>12.571669778054346</v>
      </c>
      <c r="I124" s="7">
        <f t="shared" si="18"/>
        <v>3482.476896909356</v>
      </c>
      <c r="J124" s="7">
        <f t="shared" si="29"/>
        <v>3482.476896909356</v>
      </c>
      <c r="K124" s="7">
        <f t="shared" si="19"/>
        <v>0.0004775092342783695</v>
      </c>
      <c r="L124" s="30">
        <f t="shared" si="20"/>
        <v>124069.1478538384</v>
      </c>
      <c r="M124" s="10">
        <f t="shared" si="21"/>
        <v>16638.18277631441</v>
      </c>
      <c r="N124" s="31">
        <f t="shared" si="22"/>
        <v>140707.3306301528</v>
      </c>
      <c r="O124" s="7">
        <f t="shared" si="23"/>
        <v>4322.976896909356</v>
      </c>
      <c r="P124" s="7">
        <f t="shared" si="24"/>
        <v>4322.976896909356</v>
      </c>
      <c r="Q124" s="7">
        <f t="shared" si="25"/>
        <v>0.0005467300195589974</v>
      </c>
      <c r="R124" s="30">
        <f t="shared" si="26"/>
        <v>47063.40661628756</v>
      </c>
      <c r="S124" s="10">
        <f t="shared" si="27"/>
        <v>8583.66130707626</v>
      </c>
      <c r="T124" s="31">
        <f t="shared" si="28"/>
        <v>55647.06792336382</v>
      </c>
    </row>
    <row r="125" spans="1:20" s="4" customFormat="1" ht="12.75">
      <c r="A125" s="25" t="s">
        <v>486</v>
      </c>
      <c r="B125" s="26" t="s">
        <v>129</v>
      </c>
      <c r="C125" s="59">
        <v>1975</v>
      </c>
      <c r="D125" s="64">
        <v>4860246</v>
      </c>
      <c r="E125" s="27">
        <v>479750</v>
      </c>
      <c r="F125" s="28">
        <f t="shared" si="15"/>
        <v>20008.30818134445</v>
      </c>
      <c r="G125" s="29">
        <f t="shared" si="16"/>
        <v>0.0009521101532859723</v>
      </c>
      <c r="H125" s="7">
        <f t="shared" si="17"/>
        <v>10.130788952579469</v>
      </c>
      <c r="I125" s="7">
        <f t="shared" si="18"/>
        <v>-729.1918186555496</v>
      </c>
      <c r="J125" s="7">
        <f t="shared" si="29"/>
        <v>0</v>
      </c>
      <c r="K125" s="7">
        <f t="shared" si="19"/>
        <v>0</v>
      </c>
      <c r="L125" s="30">
        <f t="shared" si="20"/>
        <v>117466.35403833882</v>
      </c>
      <c r="M125" s="10">
        <f t="shared" si="21"/>
        <v>0</v>
      </c>
      <c r="N125" s="31">
        <f t="shared" si="22"/>
        <v>117466.35403833882</v>
      </c>
      <c r="O125" s="7">
        <f t="shared" si="23"/>
        <v>258.30818134445036</v>
      </c>
      <c r="P125" s="7">
        <f t="shared" si="24"/>
        <v>258.30818134445036</v>
      </c>
      <c r="Q125" s="7">
        <f t="shared" si="25"/>
        <v>3.2668422803662645E-05</v>
      </c>
      <c r="R125" s="30">
        <f t="shared" si="26"/>
        <v>44558.7551737835</v>
      </c>
      <c r="S125" s="10">
        <f t="shared" si="27"/>
        <v>512.8942380175035</v>
      </c>
      <c r="T125" s="31">
        <f t="shared" si="28"/>
        <v>45071.64941180101</v>
      </c>
    </row>
    <row r="126" spans="1:20" s="4" customFormat="1" ht="12.75">
      <c r="A126" s="25" t="s">
        <v>490</v>
      </c>
      <c r="B126" s="26" t="s">
        <v>224</v>
      </c>
      <c r="C126" s="59">
        <v>1148</v>
      </c>
      <c r="D126" s="64">
        <v>2659382</v>
      </c>
      <c r="E126" s="27">
        <v>270450</v>
      </c>
      <c r="F126" s="28">
        <f t="shared" si="15"/>
        <v>11288.484141246072</v>
      </c>
      <c r="G126" s="29">
        <f t="shared" si="16"/>
        <v>0.0005371708726532552</v>
      </c>
      <c r="H126" s="7">
        <f t="shared" si="17"/>
        <v>9.833174339064522</v>
      </c>
      <c r="I126" s="7">
        <f t="shared" si="18"/>
        <v>-765.5158587539289</v>
      </c>
      <c r="J126" s="7">
        <f t="shared" si="29"/>
        <v>0</v>
      </c>
      <c r="K126" s="7">
        <f t="shared" si="19"/>
        <v>0</v>
      </c>
      <c r="L126" s="30">
        <f t="shared" si="20"/>
        <v>66273.32319521894</v>
      </c>
      <c r="M126" s="10">
        <f t="shared" si="21"/>
        <v>0</v>
      </c>
      <c r="N126" s="31">
        <f t="shared" si="22"/>
        <v>66273.32319521894</v>
      </c>
      <c r="O126" s="7">
        <f t="shared" si="23"/>
        <v>-191.51585875392888</v>
      </c>
      <c r="P126" s="7">
        <f t="shared" si="24"/>
        <v>0</v>
      </c>
      <c r="Q126" s="7">
        <f t="shared" si="25"/>
        <v>0</v>
      </c>
      <c r="R126" s="30">
        <f t="shared" si="26"/>
        <v>25139.596840172344</v>
      </c>
      <c r="S126" s="10">
        <f t="shared" si="27"/>
        <v>0</v>
      </c>
      <c r="T126" s="31">
        <f t="shared" si="28"/>
        <v>25139.596840172344</v>
      </c>
    </row>
    <row r="127" spans="1:20" s="4" customFormat="1" ht="12.75">
      <c r="A127" s="25" t="s">
        <v>494</v>
      </c>
      <c r="B127" s="26" t="s">
        <v>348</v>
      </c>
      <c r="C127" s="59">
        <v>33</v>
      </c>
      <c r="D127" s="64">
        <v>64856</v>
      </c>
      <c r="E127" s="27">
        <v>7900</v>
      </c>
      <c r="F127" s="28">
        <f t="shared" si="15"/>
        <v>270.91746835443035</v>
      </c>
      <c r="G127" s="29">
        <f t="shared" si="16"/>
        <v>1.2891808242102548E-05</v>
      </c>
      <c r="H127" s="7">
        <f t="shared" si="17"/>
        <v>8.209620253164557</v>
      </c>
      <c r="I127" s="7">
        <f t="shared" si="18"/>
        <v>-75.58253164556962</v>
      </c>
      <c r="J127" s="7">
        <f t="shared" si="29"/>
        <v>0</v>
      </c>
      <c r="K127" s="7">
        <f t="shared" si="19"/>
        <v>0</v>
      </c>
      <c r="L127" s="30">
        <f t="shared" si="20"/>
        <v>1590.5236447009577</v>
      </c>
      <c r="M127" s="10">
        <f t="shared" si="21"/>
        <v>0</v>
      </c>
      <c r="N127" s="31">
        <f t="shared" si="22"/>
        <v>1590.5236447009577</v>
      </c>
      <c r="O127" s="7">
        <f t="shared" si="23"/>
        <v>-59.08253164556962</v>
      </c>
      <c r="P127" s="7">
        <f t="shared" si="24"/>
        <v>0</v>
      </c>
      <c r="Q127" s="7">
        <f t="shared" si="25"/>
        <v>0</v>
      </c>
      <c r="R127" s="30">
        <f t="shared" si="26"/>
        <v>603.3366257303992</v>
      </c>
      <c r="S127" s="10">
        <f t="shared" si="27"/>
        <v>0</v>
      </c>
      <c r="T127" s="31">
        <f t="shared" si="28"/>
        <v>603.3366257303992</v>
      </c>
    </row>
    <row r="128" spans="1:20" s="4" customFormat="1" ht="12.75">
      <c r="A128" s="25" t="s">
        <v>496</v>
      </c>
      <c r="B128" s="26" t="s">
        <v>412</v>
      </c>
      <c r="C128" s="59">
        <v>342</v>
      </c>
      <c r="D128" s="64">
        <v>185355</v>
      </c>
      <c r="E128" s="27">
        <v>19650</v>
      </c>
      <c r="F128" s="28">
        <f t="shared" si="15"/>
        <v>3226.0259541984733</v>
      </c>
      <c r="G128" s="29">
        <f t="shared" si="16"/>
        <v>0.00015351283266519752</v>
      </c>
      <c r="H128" s="7">
        <f t="shared" si="17"/>
        <v>9.432824427480917</v>
      </c>
      <c r="I128" s="7">
        <f t="shared" si="18"/>
        <v>-364.97404580152653</v>
      </c>
      <c r="J128" s="7">
        <f t="shared" si="29"/>
        <v>0</v>
      </c>
      <c r="K128" s="7">
        <f t="shared" si="19"/>
        <v>0</v>
      </c>
      <c r="L128" s="30">
        <f t="shared" si="20"/>
        <v>18939.607658886245</v>
      </c>
      <c r="M128" s="10">
        <f t="shared" si="21"/>
        <v>0</v>
      </c>
      <c r="N128" s="31">
        <f t="shared" si="22"/>
        <v>18939.607658886245</v>
      </c>
      <c r="O128" s="7">
        <f t="shared" si="23"/>
        <v>-193.97404580152653</v>
      </c>
      <c r="P128" s="7">
        <f t="shared" si="24"/>
        <v>0</v>
      </c>
      <c r="Q128" s="7">
        <f t="shared" si="25"/>
        <v>0</v>
      </c>
      <c r="R128" s="30">
        <f t="shared" si="26"/>
        <v>7184.400568731244</v>
      </c>
      <c r="S128" s="10">
        <f t="shared" si="27"/>
        <v>0</v>
      </c>
      <c r="T128" s="31">
        <f t="shared" si="28"/>
        <v>7184.400568731244</v>
      </c>
    </row>
    <row r="129" spans="1:20" s="4" customFormat="1" ht="12.75">
      <c r="A129" s="25" t="s">
        <v>494</v>
      </c>
      <c r="B129" s="26" t="s">
        <v>349</v>
      </c>
      <c r="C129" s="59">
        <v>852</v>
      </c>
      <c r="D129" s="64">
        <v>873569</v>
      </c>
      <c r="E129" s="27">
        <v>55400</v>
      </c>
      <c r="F129" s="28">
        <f t="shared" si="15"/>
        <v>13434.671263537906</v>
      </c>
      <c r="G129" s="29">
        <f t="shared" si="16"/>
        <v>0.0006392987752957641</v>
      </c>
      <c r="H129" s="7">
        <f t="shared" si="17"/>
        <v>15.768393501805054</v>
      </c>
      <c r="I129" s="7">
        <f t="shared" si="18"/>
        <v>4488.671263537906</v>
      </c>
      <c r="J129" s="7">
        <f t="shared" si="29"/>
        <v>4488.671263537906</v>
      </c>
      <c r="K129" s="7">
        <f t="shared" si="19"/>
        <v>0.0006154762950133352</v>
      </c>
      <c r="L129" s="30">
        <f t="shared" si="20"/>
        <v>78873.32785601862</v>
      </c>
      <c r="M129" s="10">
        <f t="shared" si="21"/>
        <v>21445.463994840607</v>
      </c>
      <c r="N129" s="31">
        <f t="shared" si="22"/>
        <v>100318.79185085923</v>
      </c>
      <c r="O129" s="7">
        <f t="shared" si="23"/>
        <v>4914.671263537906</v>
      </c>
      <c r="P129" s="7">
        <f t="shared" si="24"/>
        <v>4914.671263537906</v>
      </c>
      <c r="Q129" s="7">
        <f t="shared" si="25"/>
        <v>0.0006215620347083393</v>
      </c>
      <c r="R129" s="30">
        <f t="shared" si="26"/>
        <v>29919.18268384176</v>
      </c>
      <c r="S129" s="10">
        <f t="shared" si="27"/>
        <v>9758.523944920926</v>
      </c>
      <c r="T129" s="31">
        <f t="shared" si="28"/>
        <v>39677.70662876268</v>
      </c>
    </row>
    <row r="130" spans="1:20" s="4" customFormat="1" ht="12.75">
      <c r="A130" s="25" t="s">
        <v>491</v>
      </c>
      <c r="B130" s="26" t="s">
        <v>266</v>
      </c>
      <c r="C130" s="59">
        <v>3895</v>
      </c>
      <c r="D130" s="64">
        <v>3582473</v>
      </c>
      <c r="E130" s="27">
        <v>216450</v>
      </c>
      <c r="F130" s="28">
        <f t="shared" si="15"/>
        <v>64466.30785400786</v>
      </c>
      <c r="G130" s="29">
        <f t="shared" si="16"/>
        <v>0.003067676971803608</v>
      </c>
      <c r="H130" s="7">
        <f t="shared" si="17"/>
        <v>16.55104181104181</v>
      </c>
      <c r="I130" s="7">
        <f t="shared" si="18"/>
        <v>23568.807854007846</v>
      </c>
      <c r="J130" s="7">
        <f t="shared" si="29"/>
        <v>23568.807854007846</v>
      </c>
      <c r="K130" s="7">
        <f t="shared" si="19"/>
        <v>0.0032317008050245337</v>
      </c>
      <c r="L130" s="30">
        <f t="shared" si="20"/>
        <v>378473.88561238116</v>
      </c>
      <c r="M130" s="10">
        <f t="shared" si="21"/>
        <v>112604.37455962368</v>
      </c>
      <c r="N130" s="31">
        <f t="shared" si="22"/>
        <v>491078.2601720048</v>
      </c>
      <c r="O130" s="7">
        <f t="shared" si="23"/>
        <v>25516.307854007846</v>
      </c>
      <c r="P130" s="7">
        <f t="shared" si="24"/>
        <v>25516.307854007846</v>
      </c>
      <c r="Q130" s="7">
        <f t="shared" si="25"/>
        <v>0.0032270659373795914</v>
      </c>
      <c r="R130" s="30">
        <f t="shared" si="26"/>
        <v>143567.28228040886</v>
      </c>
      <c r="S130" s="10">
        <f t="shared" si="27"/>
        <v>50664.93521685959</v>
      </c>
      <c r="T130" s="31">
        <f t="shared" si="28"/>
        <v>194232.21749726846</v>
      </c>
    </row>
    <row r="131" spans="1:20" s="4" customFormat="1" ht="12.75">
      <c r="A131" s="25" t="s">
        <v>490</v>
      </c>
      <c r="B131" s="26" t="s">
        <v>225</v>
      </c>
      <c r="C131" s="59">
        <v>2550</v>
      </c>
      <c r="D131" s="64">
        <v>3019255</v>
      </c>
      <c r="E131" s="27">
        <v>145700</v>
      </c>
      <c r="F131" s="28">
        <f t="shared" si="15"/>
        <v>52842.14310226493</v>
      </c>
      <c r="G131" s="29">
        <f t="shared" si="16"/>
        <v>0.0025145324888571404</v>
      </c>
      <c r="H131" s="7">
        <f t="shared" si="17"/>
        <v>20.722409059711737</v>
      </c>
      <c r="I131" s="7">
        <f t="shared" si="18"/>
        <v>26067.14310226493</v>
      </c>
      <c r="J131" s="7">
        <f t="shared" si="29"/>
        <v>26067.14310226493</v>
      </c>
      <c r="K131" s="7">
        <f t="shared" si="19"/>
        <v>0.0035742667966107665</v>
      </c>
      <c r="L131" s="30">
        <f t="shared" si="20"/>
        <v>310229.82220869244</v>
      </c>
      <c r="M131" s="10">
        <f t="shared" si="21"/>
        <v>124540.637089865</v>
      </c>
      <c r="N131" s="31">
        <f t="shared" si="22"/>
        <v>434770.4592985574</v>
      </c>
      <c r="O131" s="7">
        <f t="shared" si="23"/>
        <v>27342.14310226493</v>
      </c>
      <c r="P131" s="7">
        <f t="shared" si="24"/>
        <v>27342.14310226493</v>
      </c>
      <c r="Q131" s="7">
        <f t="shared" si="25"/>
        <v>0.003457980643795158</v>
      </c>
      <c r="R131" s="30">
        <f t="shared" si="26"/>
        <v>117680.12047851417</v>
      </c>
      <c r="S131" s="10">
        <f t="shared" si="27"/>
        <v>54290.296107583985</v>
      </c>
      <c r="T131" s="31">
        <f t="shared" si="28"/>
        <v>171970.41658609814</v>
      </c>
    </row>
    <row r="132" spans="1:20" s="4" customFormat="1" ht="12.75">
      <c r="A132" s="25" t="s">
        <v>491</v>
      </c>
      <c r="B132" s="26" t="s">
        <v>267</v>
      </c>
      <c r="C132" s="59">
        <v>1181</v>
      </c>
      <c r="D132" s="64">
        <v>840641</v>
      </c>
      <c r="E132" s="27">
        <v>75300</v>
      </c>
      <c r="F132" s="28">
        <f t="shared" si="15"/>
        <v>13184.55539176627</v>
      </c>
      <c r="G132" s="29">
        <f t="shared" si="16"/>
        <v>0.0006273968264226561</v>
      </c>
      <c r="H132" s="7">
        <f t="shared" si="17"/>
        <v>11.163891102257637</v>
      </c>
      <c r="I132" s="7">
        <f t="shared" si="18"/>
        <v>784.0553917662688</v>
      </c>
      <c r="J132" s="7">
        <f t="shared" si="29"/>
        <v>784.0553917662688</v>
      </c>
      <c r="K132" s="7">
        <f t="shared" si="19"/>
        <v>0.00010750787466426743</v>
      </c>
      <c r="L132" s="30">
        <f t="shared" si="20"/>
        <v>77404.92786548224</v>
      </c>
      <c r="M132" s="10">
        <f t="shared" si="21"/>
        <v>3745.970842344839</v>
      </c>
      <c r="N132" s="31">
        <f t="shared" si="22"/>
        <v>81150.89870782709</v>
      </c>
      <c r="O132" s="7">
        <f t="shared" si="23"/>
        <v>1374.5553917662687</v>
      </c>
      <c r="P132" s="7">
        <f t="shared" si="24"/>
        <v>1374.5553917662687</v>
      </c>
      <c r="Q132" s="7">
        <f t="shared" si="25"/>
        <v>0.00017384101607449673</v>
      </c>
      <c r="R132" s="30">
        <f t="shared" si="26"/>
        <v>29362.171476580308</v>
      </c>
      <c r="S132" s="10">
        <f t="shared" si="27"/>
        <v>2729.303952369599</v>
      </c>
      <c r="T132" s="31">
        <f t="shared" si="28"/>
        <v>32091.475428949907</v>
      </c>
    </row>
    <row r="133" spans="1:20" s="4" customFormat="1" ht="12.75">
      <c r="A133" s="25" t="s">
        <v>492</v>
      </c>
      <c r="B133" s="26" t="s">
        <v>316</v>
      </c>
      <c r="C133" s="59">
        <v>4213</v>
      </c>
      <c r="D133" s="64">
        <v>5186059</v>
      </c>
      <c r="E133" s="27">
        <v>294850</v>
      </c>
      <c r="F133" s="28">
        <f t="shared" si="15"/>
        <v>74101.63326098016</v>
      </c>
      <c r="G133" s="29">
        <f t="shared" si="16"/>
        <v>0.0035261810625565816</v>
      </c>
      <c r="H133" s="7">
        <f t="shared" si="17"/>
        <v>17.588804476852637</v>
      </c>
      <c r="I133" s="7">
        <f t="shared" si="18"/>
        <v>29865.13326098016</v>
      </c>
      <c r="J133" s="7">
        <f t="shared" si="29"/>
        <v>29865.13326098016</v>
      </c>
      <c r="K133" s="7">
        <f t="shared" si="19"/>
        <v>0.004095038484742973</v>
      </c>
      <c r="L133" s="30">
        <f t="shared" si="20"/>
        <v>435041.71410001477</v>
      </c>
      <c r="M133" s="10">
        <f t="shared" si="21"/>
        <v>142686.2433103769</v>
      </c>
      <c r="N133" s="31">
        <f t="shared" si="22"/>
        <v>577727.9574103917</v>
      </c>
      <c r="O133" s="7">
        <f t="shared" si="23"/>
        <v>31971.63326098016</v>
      </c>
      <c r="P133" s="7">
        <f t="shared" si="24"/>
        <v>31971.63326098016</v>
      </c>
      <c r="Q133" s="7">
        <f t="shared" si="25"/>
        <v>0.004043475617601777</v>
      </c>
      <c r="R133" s="30">
        <f t="shared" si="26"/>
        <v>165025.27372764802</v>
      </c>
      <c r="S133" s="10">
        <f t="shared" si="27"/>
        <v>63482.5671963479</v>
      </c>
      <c r="T133" s="31">
        <f t="shared" si="28"/>
        <v>228507.84092399591</v>
      </c>
    </row>
    <row r="134" spans="1:20" s="4" customFormat="1" ht="12.75">
      <c r="A134" s="25" t="s">
        <v>489</v>
      </c>
      <c r="B134" s="26" t="s">
        <v>207</v>
      </c>
      <c r="C134" s="59">
        <v>1672</v>
      </c>
      <c r="D134" s="64">
        <v>1863929</v>
      </c>
      <c r="E134" s="27">
        <v>133650</v>
      </c>
      <c r="F134" s="28">
        <f t="shared" si="15"/>
        <v>23318.288724279835</v>
      </c>
      <c r="G134" s="29">
        <f t="shared" si="16"/>
        <v>0.0011096180271923824</v>
      </c>
      <c r="H134" s="7">
        <f t="shared" si="17"/>
        <v>13.946344930789376</v>
      </c>
      <c r="I134" s="7">
        <f t="shared" si="18"/>
        <v>5762.288724279837</v>
      </c>
      <c r="J134" s="7">
        <f t="shared" si="29"/>
        <v>5762.288724279837</v>
      </c>
      <c r="K134" s="7">
        <f t="shared" si="19"/>
        <v>0.0007901117962515994</v>
      </c>
      <c r="L134" s="30">
        <f t="shared" si="20"/>
        <v>136898.84891958942</v>
      </c>
      <c r="M134" s="10">
        <f t="shared" si="21"/>
        <v>27530.4089137103</v>
      </c>
      <c r="N134" s="31">
        <f t="shared" si="22"/>
        <v>164429.25783329972</v>
      </c>
      <c r="O134" s="7">
        <f t="shared" si="23"/>
        <v>6598.288724279837</v>
      </c>
      <c r="P134" s="7">
        <f t="shared" si="24"/>
        <v>6598.288724279837</v>
      </c>
      <c r="Q134" s="7">
        <f t="shared" si="25"/>
        <v>0.000834490354519484</v>
      </c>
      <c r="R134" s="30">
        <f t="shared" si="26"/>
        <v>51930.1236726035</v>
      </c>
      <c r="S134" s="10">
        <f t="shared" si="27"/>
        <v>13101.498565955899</v>
      </c>
      <c r="T134" s="31">
        <f t="shared" si="28"/>
        <v>65031.6222385594</v>
      </c>
    </row>
    <row r="135" spans="1:20" s="4" customFormat="1" ht="12.75">
      <c r="A135" s="25" t="s">
        <v>491</v>
      </c>
      <c r="B135" s="26" t="s">
        <v>268</v>
      </c>
      <c r="C135" s="59">
        <v>46</v>
      </c>
      <c r="D135" s="64">
        <v>61360</v>
      </c>
      <c r="E135" s="27">
        <v>4950</v>
      </c>
      <c r="F135" s="28">
        <f aca="true" t="shared" si="30" ref="F135:F198">(C135*D135)/E135</f>
        <v>570.2141414141414</v>
      </c>
      <c r="G135" s="29">
        <f aca="true" t="shared" si="31" ref="G135:G198">F135/$F$500</f>
        <v>2.713406194402024E-05</v>
      </c>
      <c r="H135" s="7">
        <f aca="true" t="shared" si="32" ref="H135:H198">D135/E135</f>
        <v>12.395959595959596</v>
      </c>
      <c r="I135" s="7">
        <f aca="true" t="shared" si="33" ref="I135:I198">(H135-10.5)*C135</f>
        <v>87.21414141414141</v>
      </c>
      <c r="J135" s="7">
        <f t="shared" si="29"/>
        <v>87.21414141414141</v>
      </c>
      <c r="K135" s="7">
        <f aca="true" t="shared" si="34" ref="K135:K198">J135/$J$500</f>
        <v>1.1958602775476236E-05</v>
      </c>
      <c r="L135" s="30">
        <f aca="true" t="shared" si="35" ref="L135:L198">$A$509*G135</f>
        <v>3347.658163096135</v>
      </c>
      <c r="M135" s="10">
        <f aca="true" t="shared" si="36" ref="M135:M198">$E$509*K135</f>
        <v>416.681824024628</v>
      </c>
      <c r="N135" s="31">
        <f aca="true" t="shared" si="37" ref="N135:N198">L135+M135</f>
        <v>3764.339987120763</v>
      </c>
      <c r="O135" s="7">
        <f aca="true" t="shared" si="38" ref="O135:O198">(H135-10)*C135</f>
        <v>110.21414141414141</v>
      </c>
      <c r="P135" s="7">
        <f aca="true" t="shared" si="39" ref="P135:P198">IF(O135&gt;0,O135,0)</f>
        <v>110.21414141414141</v>
      </c>
      <c r="Q135" s="7">
        <f aca="true" t="shared" si="40" ref="Q135:Q198">P135/$P$500</f>
        <v>1.3938862299752677E-05</v>
      </c>
      <c r="R135" s="30">
        <f aca="true" t="shared" si="41" ref="R135:R198">$M$509*G135</f>
        <v>1269.8740989801472</v>
      </c>
      <c r="S135" s="10">
        <f aca="true" t="shared" si="42" ref="S135:S198">$S$509*Q135</f>
        <v>218.84013810611702</v>
      </c>
      <c r="T135" s="31">
        <f aca="true" t="shared" si="43" ref="T135:T198">R135+S135</f>
        <v>1488.7142370862643</v>
      </c>
    </row>
    <row r="136" spans="1:20" s="4" customFormat="1" ht="12.75">
      <c r="A136" s="9" t="s">
        <v>482</v>
      </c>
      <c r="B136" s="26" t="s">
        <v>1</v>
      </c>
      <c r="C136" s="8">
        <v>3848</v>
      </c>
      <c r="D136" s="64">
        <v>4935201</v>
      </c>
      <c r="E136" s="27">
        <v>351850</v>
      </c>
      <c r="F136" s="28">
        <f t="shared" si="30"/>
        <v>53973.72018757994</v>
      </c>
      <c r="G136" s="29">
        <f t="shared" si="31"/>
        <v>0.0025683794219605953</v>
      </c>
      <c r="H136" s="7">
        <f t="shared" si="32"/>
        <v>14.026434560181896</v>
      </c>
      <c r="I136" s="7">
        <f t="shared" si="33"/>
        <v>13569.720187579935</v>
      </c>
      <c r="J136" s="7">
        <f aca="true" t="shared" si="44" ref="J136:J199">IF(I136&gt;0,I136,0)</f>
        <v>13569.720187579935</v>
      </c>
      <c r="K136" s="7">
        <f t="shared" si="34"/>
        <v>0.001860648868020813</v>
      </c>
      <c r="L136" s="30">
        <f t="shared" si="35"/>
        <v>316873.1742262918</v>
      </c>
      <c r="M136" s="10">
        <f t="shared" si="36"/>
        <v>64831.868634870385</v>
      </c>
      <c r="N136" s="31">
        <f t="shared" si="37"/>
        <v>381705.0428611622</v>
      </c>
      <c r="O136" s="7">
        <f t="shared" si="38"/>
        <v>15493.720187579935</v>
      </c>
      <c r="P136" s="7">
        <f t="shared" si="39"/>
        <v>15493.720187579935</v>
      </c>
      <c r="Q136" s="7">
        <f t="shared" si="40"/>
        <v>0.0019595020152093187</v>
      </c>
      <c r="R136" s="30">
        <f t="shared" si="41"/>
        <v>120200.15694775587</v>
      </c>
      <c r="S136" s="10">
        <f t="shared" si="42"/>
        <v>30764.181638786304</v>
      </c>
      <c r="T136" s="31">
        <f t="shared" si="43"/>
        <v>150964.33858654217</v>
      </c>
    </row>
    <row r="137" spans="1:20" s="4" customFormat="1" ht="12.75">
      <c r="A137" s="9" t="s">
        <v>483</v>
      </c>
      <c r="B137" s="26" t="s">
        <v>27</v>
      </c>
      <c r="C137" s="8">
        <v>213</v>
      </c>
      <c r="D137" s="64">
        <v>205619</v>
      </c>
      <c r="E137" s="27">
        <v>17650</v>
      </c>
      <c r="F137" s="28">
        <f t="shared" si="30"/>
        <v>2481.40776203966</v>
      </c>
      <c r="G137" s="29">
        <f t="shared" si="31"/>
        <v>0.00011807962488719673</v>
      </c>
      <c r="H137" s="7">
        <f t="shared" si="32"/>
        <v>11.649801699716713</v>
      </c>
      <c r="I137" s="7">
        <f t="shared" si="33"/>
        <v>244.9077620396599</v>
      </c>
      <c r="J137" s="7">
        <f t="shared" si="44"/>
        <v>244.9077620396599</v>
      </c>
      <c r="K137" s="7">
        <f t="shared" si="34"/>
        <v>3.3581189877863835E-05</v>
      </c>
      <c r="L137" s="30">
        <f t="shared" si="35"/>
        <v>14568.044436710925</v>
      </c>
      <c r="M137" s="10">
        <f t="shared" si="36"/>
        <v>1170.0925027730455</v>
      </c>
      <c r="N137" s="31">
        <f t="shared" si="37"/>
        <v>15738.136939483971</v>
      </c>
      <c r="O137" s="7">
        <f t="shared" si="38"/>
        <v>351.4077620396599</v>
      </c>
      <c r="P137" s="7">
        <f t="shared" si="39"/>
        <v>351.4077620396599</v>
      </c>
      <c r="Q137" s="7">
        <f t="shared" si="40"/>
        <v>4.4442794212128124E-05</v>
      </c>
      <c r="R137" s="30">
        <f t="shared" si="41"/>
        <v>5526.126444720807</v>
      </c>
      <c r="S137" s="10">
        <f t="shared" si="42"/>
        <v>697.7518691304116</v>
      </c>
      <c r="T137" s="31">
        <f t="shared" si="43"/>
        <v>6223.878313851218</v>
      </c>
    </row>
    <row r="138" spans="1:20" s="4" customFormat="1" ht="12.75">
      <c r="A138" s="9" t="s">
        <v>483</v>
      </c>
      <c r="B138" s="26" t="s">
        <v>28</v>
      </c>
      <c r="C138" s="8">
        <v>864</v>
      </c>
      <c r="D138" s="64">
        <v>1128774</v>
      </c>
      <c r="E138" s="27">
        <v>79000</v>
      </c>
      <c r="F138" s="28">
        <f t="shared" si="30"/>
        <v>12345.072607594937</v>
      </c>
      <c r="G138" s="29">
        <f t="shared" si="31"/>
        <v>0.0005874494168229008</v>
      </c>
      <c r="H138" s="7">
        <f t="shared" si="32"/>
        <v>14.288278481012659</v>
      </c>
      <c r="I138" s="7">
        <f t="shared" si="33"/>
        <v>3273.0726075949374</v>
      </c>
      <c r="J138" s="7">
        <f t="shared" si="44"/>
        <v>3273.0726075949374</v>
      </c>
      <c r="K138" s="7">
        <f t="shared" si="34"/>
        <v>0.0004487961990436272</v>
      </c>
      <c r="L138" s="30">
        <f t="shared" si="35"/>
        <v>72476.42611307002</v>
      </c>
      <c r="M138" s="10">
        <f t="shared" si="36"/>
        <v>15637.714735062043</v>
      </c>
      <c r="N138" s="31">
        <f t="shared" si="37"/>
        <v>88114.14084813205</v>
      </c>
      <c r="O138" s="7">
        <f t="shared" si="38"/>
        <v>3705.0726075949374</v>
      </c>
      <c r="P138" s="7">
        <f t="shared" si="39"/>
        <v>3705.0726075949374</v>
      </c>
      <c r="Q138" s="7">
        <f t="shared" si="40"/>
        <v>0.0004685832165020612</v>
      </c>
      <c r="R138" s="30">
        <f t="shared" si="41"/>
        <v>27492.632707311757</v>
      </c>
      <c r="S138" s="10">
        <f t="shared" si="42"/>
        <v>7356.75649908236</v>
      </c>
      <c r="T138" s="31">
        <f t="shared" si="43"/>
        <v>34849.38920639412</v>
      </c>
    </row>
    <row r="139" spans="1:20" s="4" customFormat="1" ht="12.75">
      <c r="A139" s="25" t="s">
        <v>496</v>
      </c>
      <c r="B139" s="26" t="s">
        <v>499</v>
      </c>
      <c r="C139" s="59">
        <v>1368</v>
      </c>
      <c r="D139" s="64">
        <v>1232103</v>
      </c>
      <c r="E139" s="27">
        <v>89950</v>
      </c>
      <c r="F139" s="28">
        <f t="shared" si="30"/>
        <v>18738.375808782657</v>
      </c>
      <c r="G139" s="29">
        <f t="shared" si="31"/>
        <v>0.0008916794814398641</v>
      </c>
      <c r="H139" s="7">
        <f t="shared" si="32"/>
        <v>13.697643135075042</v>
      </c>
      <c r="I139" s="7">
        <f t="shared" si="33"/>
        <v>4374.375808782657</v>
      </c>
      <c r="J139" s="7">
        <f t="shared" si="44"/>
        <v>4374.375808782657</v>
      </c>
      <c r="K139" s="7">
        <f t="shared" si="34"/>
        <v>0.0005998043647472325</v>
      </c>
      <c r="L139" s="30">
        <f t="shared" si="35"/>
        <v>110010.73488613185</v>
      </c>
      <c r="M139" s="10">
        <f t="shared" si="36"/>
        <v>20899.39614629077</v>
      </c>
      <c r="N139" s="31">
        <f t="shared" si="37"/>
        <v>130910.13103242262</v>
      </c>
      <c r="O139" s="7">
        <f t="shared" si="38"/>
        <v>5058.375808782657</v>
      </c>
      <c r="P139" s="7">
        <f t="shared" si="39"/>
        <v>5058.375808782657</v>
      </c>
      <c r="Q139" s="7">
        <f t="shared" si="40"/>
        <v>0.0006397364526397768</v>
      </c>
      <c r="R139" s="30">
        <f t="shared" si="41"/>
        <v>41730.59973138564</v>
      </c>
      <c r="S139" s="10">
        <f t="shared" si="42"/>
        <v>10043.862306444496</v>
      </c>
      <c r="T139" s="31">
        <f t="shared" si="43"/>
        <v>51774.46203783014</v>
      </c>
    </row>
    <row r="140" spans="1:20" s="4" customFormat="1" ht="12.75">
      <c r="A140" s="25" t="s">
        <v>491</v>
      </c>
      <c r="B140" s="26" t="s">
        <v>516</v>
      </c>
      <c r="C140" s="59">
        <v>1723</v>
      </c>
      <c r="D140" s="64">
        <v>2285922</v>
      </c>
      <c r="E140" s="27">
        <v>92800</v>
      </c>
      <c r="F140" s="28">
        <f t="shared" si="30"/>
        <v>42442.28023706897</v>
      </c>
      <c r="G140" s="29">
        <f t="shared" si="31"/>
        <v>0.002019647317307895</v>
      </c>
      <c r="H140" s="7">
        <f t="shared" si="32"/>
        <v>24.632780172413792</v>
      </c>
      <c r="I140" s="7">
        <f t="shared" si="33"/>
        <v>24350.780237068964</v>
      </c>
      <c r="J140" s="7">
        <f t="shared" si="44"/>
        <v>24350.780237068964</v>
      </c>
      <c r="K140" s="7">
        <f t="shared" si="34"/>
        <v>0.0033389230623189704</v>
      </c>
      <c r="L140" s="30">
        <f t="shared" si="35"/>
        <v>249173.48690032685</v>
      </c>
      <c r="M140" s="10">
        <f t="shared" si="36"/>
        <v>116340.39343944677</v>
      </c>
      <c r="N140" s="31">
        <f t="shared" si="37"/>
        <v>365513.8803397736</v>
      </c>
      <c r="O140" s="7">
        <f t="shared" si="38"/>
        <v>25212.280237068964</v>
      </c>
      <c r="P140" s="7">
        <f t="shared" si="39"/>
        <v>25212.280237068964</v>
      </c>
      <c r="Q140" s="7">
        <f t="shared" si="40"/>
        <v>0.0031886153444388083</v>
      </c>
      <c r="R140" s="30">
        <f t="shared" si="41"/>
        <v>94519.49445000949</v>
      </c>
      <c r="S140" s="10">
        <f t="shared" si="42"/>
        <v>50061.26090768929</v>
      </c>
      <c r="T140" s="31">
        <f t="shared" si="43"/>
        <v>144580.75535769877</v>
      </c>
    </row>
    <row r="141" spans="1:20" s="4" customFormat="1" ht="12.75">
      <c r="A141" s="25" t="s">
        <v>486</v>
      </c>
      <c r="B141" s="26" t="s">
        <v>130</v>
      </c>
      <c r="C141" s="59">
        <v>423</v>
      </c>
      <c r="D141" s="64">
        <v>1093869</v>
      </c>
      <c r="E141" s="27">
        <v>76750</v>
      </c>
      <c r="F141" s="28">
        <f t="shared" si="30"/>
        <v>6028.750319218241</v>
      </c>
      <c r="G141" s="29">
        <f t="shared" si="31"/>
        <v>0.00028688254591688496</v>
      </c>
      <c r="H141" s="7">
        <f t="shared" si="32"/>
        <v>14.252364820846905</v>
      </c>
      <c r="I141" s="7">
        <f t="shared" si="33"/>
        <v>1587.250319218241</v>
      </c>
      <c r="J141" s="7">
        <f t="shared" si="44"/>
        <v>1587.250319218241</v>
      </c>
      <c r="K141" s="7">
        <f t="shared" si="34"/>
        <v>0.000217640118506069</v>
      </c>
      <c r="L141" s="30">
        <f t="shared" si="35"/>
        <v>35394.06295562429</v>
      </c>
      <c r="M141" s="10">
        <f t="shared" si="36"/>
        <v>7583.384385508494</v>
      </c>
      <c r="N141" s="31">
        <f t="shared" si="37"/>
        <v>42977.447341132785</v>
      </c>
      <c r="O141" s="7">
        <f t="shared" si="38"/>
        <v>1798.750319218241</v>
      </c>
      <c r="P141" s="7">
        <f t="shared" si="39"/>
        <v>1798.750319218241</v>
      </c>
      <c r="Q141" s="7">
        <f t="shared" si="40"/>
        <v>0.0002274892558206892</v>
      </c>
      <c r="R141" s="30">
        <f t="shared" si="41"/>
        <v>13426.103148910217</v>
      </c>
      <c r="S141" s="10">
        <f t="shared" si="42"/>
        <v>3571.58131638482</v>
      </c>
      <c r="T141" s="31">
        <f t="shared" si="43"/>
        <v>16997.68446529504</v>
      </c>
    </row>
    <row r="142" spans="1:20" s="4" customFormat="1" ht="12.75">
      <c r="A142" s="9" t="s">
        <v>483</v>
      </c>
      <c r="B142" s="26" t="s">
        <v>29</v>
      </c>
      <c r="C142" s="8">
        <v>1287</v>
      </c>
      <c r="D142" s="64">
        <v>2713600</v>
      </c>
      <c r="E142" s="27">
        <v>254150</v>
      </c>
      <c r="F142" s="28">
        <f t="shared" si="30"/>
        <v>13741.503836317135</v>
      </c>
      <c r="G142" s="29">
        <f t="shared" si="31"/>
        <v>0.0006538996303632778</v>
      </c>
      <c r="H142" s="7">
        <f t="shared" si="32"/>
        <v>10.677159157977572</v>
      </c>
      <c r="I142" s="7">
        <f t="shared" si="33"/>
        <v>228.00383631713513</v>
      </c>
      <c r="J142" s="7">
        <f t="shared" si="44"/>
        <v>228.00383631713513</v>
      </c>
      <c r="K142" s="7">
        <f t="shared" si="34"/>
        <v>3.126336240419852E-05</v>
      </c>
      <c r="L142" s="30">
        <f t="shared" si="35"/>
        <v>80674.70472896108</v>
      </c>
      <c r="M142" s="10">
        <f t="shared" si="36"/>
        <v>1089.330845442823</v>
      </c>
      <c r="N142" s="31">
        <f t="shared" si="37"/>
        <v>81764.0355744039</v>
      </c>
      <c r="O142" s="7">
        <f t="shared" si="38"/>
        <v>871.5038363171351</v>
      </c>
      <c r="P142" s="7">
        <f t="shared" si="39"/>
        <v>871.5038363171351</v>
      </c>
      <c r="Q142" s="7">
        <f t="shared" si="40"/>
        <v>0.00011021972146463666</v>
      </c>
      <c r="R142" s="30">
        <f t="shared" si="41"/>
        <v>30602.502701001402</v>
      </c>
      <c r="S142" s="10">
        <f t="shared" si="42"/>
        <v>1730.4496269947956</v>
      </c>
      <c r="T142" s="31">
        <f t="shared" si="43"/>
        <v>32332.952327996198</v>
      </c>
    </row>
    <row r="143" spans="1:20" s="4" customFormat="1" ht="12.75">
      <c r="A143" s="25" t="s">
        <v>496</v>
      </c>
      <c r="B143" s="26" t="s">
        <v>413</v>
      </c>
      <c r="C143" s="59">
        <v>1331</v>
      </c>
      <c r="D143" s="64">
        <v>2837595</v>
      </c>
      <c r="E143" s="27">
        <v>135000</v>
      </c>
      <c r="F143" s="28">
        <f t="shared" si="30"/>
        <v>27976.584777777778</v>
      </c>
      <c r="G143" s="29">
        <f t="shared" si="31"/>
        <v>0.0013312864925793116</v>
      </c>
      <c r="H143" s="7">
        <f t="shared" si="32"/>
        <v>21.019222222222222</v>
      </c>
      <c r="I143" s="7">
        <f t="shared" si="33"/>
        <v>14001.084777777778</v>
      </c>
      <c r="J143" s="7">
        <f t="shared" si="44"/>
        <v>14001.084777777778</v>
      </c>
      <c r="K143" s="7">
        <f t="shared" si="34"/>
        <v>0.0019197965899606137</v>
      </c>
      <c r="L143" s="30">
        <f t="shared" si="35"/>
        <v>164247.14086292242</v>
      </c>
      <c r="M143" s="10">
        <f t="shared" si="36"/>
        <v>66892.79340405155</v>
      </c>
      <c r="N143" s="31">
        <f t="shared" si="37"/>
        <v>231139.93426697399</v>
      </c>
      <c r="O143" s="7">
        <f t="shared" si="38"/>
        <v>14666.584777777778</v>
      </c>
      <c r="P143" s="7">
        <f t="shared" si="39"/>
        <v>14666.584777777778</v>
      </c>
      <c r="Q143" s="7">
        <f t="shared" si="40"/>
        <v>0.0018548936007849021</v>
      </c>
      <c r="R143" s="30">
        <f t="shared" si="41"/>
        <v>62304.207852711785</v>
      </c>
      <c r="S143" s="10">
        <f t="shared" si="42"/>
        <v>29121.829532322965</v>
      </c>
      <c r="T143" s="31">
        <f t="shared" si="43"/>
        <v>91426.03738503475</v>
      </c>
    </row>
    <row r="144" spans="1:20" s="4" customFormat="1" ht="12.75">
      <c r="A144" s="25" t="s">
        <v>491</v>
      </c>
      <c r="B144" s="26" t="s">
        <v>269</v>
      </c>
      <c r="C144" s="59">
        <v>2225</v>
      </c>
      <c r="D144" s="64">
        <v>3106000</v>
      </c>
      <c r="E144" s="27">
        <v>163100</v>
      </c>
      <c r="F144" s="28">
        <f t="shared" si="30"/>
        <v>42371.85775597793</v>
      </c>
      <c r="G144" s="29">
        <f t="shared" si="31"/>
        <v>0.002016296211424346</v>
      </c>
      <c r="H144" s="7">
        <f t="shared" si="32"/>
        <v>19.04353157572042</v>
      </c>
      <c r="I144" s="7">
        <f t="shared" si="33"/>
        <v>19009.357755977933</v>
      </c>
      <c r="J144" s="7">
        <f t="shared" si="44"/>
        <v>19009.357755977933</v>
      </c>
      <c r="K144" s="7">
        <f t="shared" si="34"/>
        <v>0.0026065194787757043</v>
      </c>
      <c r="L144" s="30">
        <f t="shared" si="35"/>
        <v>248760.04504301824</v>
      </c>
      <c r="M144" s="10">
        <f t="shared" si="36"/>
        <v>90820.75148438326</v>
      </c>
      <c r="N144" s="31">
        <f t="shared" si="37"/>
        <v>339580.7965274015</v>
      </c>
      <c r="O144" s="7">
        <f t="shared" si="38"/>
        <v>20121.857755977933</v>
      </c>
      <c r="P144" s="7">
        <f t="shared" si="39"/>
        <v>20121.857755977933</v>
      </c>
      <c r="Q144" s="7">
        <f t="shared" si="40"/>
        <v>0.0025448259259387507</v>
      </c>
      <c r="R144" s="30">
        <f t="shared" si="41"/>
        <v>94362.66269465939</v>
      </c>
      <c r="S144" s="10">
        <f t="shared" si="42"/>
        <v>39953.76703723839</v>
      </c>
      <c r="T144" s="31">
        <f t="shared" si="43"/>
        <v>134316.42973189778</v>
      </c>
    </row>
    <row r="145" spans="1:20" s="4" customFormat="1" ht="12.75">
      <c r="A145" s="25" t="s">
        <v>489</v>
      </c>
      <c r="B145" s="26" t="s">
        <v>208</v>
      </c>
      <c r="C145" s="59">
        <v>1249</v>
      </c>
      <c r="D145" s="64">
        <v>2600039</v>
      </c>
      <c r="E145" s="27">
        <v>205300</v>
      </c>
      <c r="F145" s="28">
        <f t="shared" si="30"/>
        <v>15818.06483682416</v>
      </c>
      <c r="G145" s="29">
        <f t="shared" si="31"/>
        <v>0.000752714322469223</v>
      </c>
      <c r="H145" s="7">
        <f t="shared" si="32"/>
        <v>12.664583536288358</v>
      </c>
      <c r="I145" s="7">
        <f t="shared" si="33"/>
        <v>2703.564836824159</v>
      </c>
      <c r="J145" s="7">
        <f t="shared" si="44"/>
        <v>2703.564836824159</v>
      </c>
      <c r="K145" s="7">
        <f t="shared" si="34"/>
        <v>0.0003707066014420803</v>
      </c>
      <c r="L145" s="30">
        <f t="shared" si="35"/>
        <v>92865.94286148842</v>
      </c>
      <c r="M145" s="10">
        <f t="shared" si="36"/>
        <v>12916.785160188196</v>
      </c>
      <c r="N145" s="31">
        <f t="shared" si="37"/>
        <v>105782.72802167662</v>
      </c>
      <c r="O145" s="7">
        <f t="shared" si="38"/>
        <v>3328.064836824159</v>
      </c>
      <c r="P145" s="7">
        <f t="shared" si="39"/>
        <v>3328.064836824159</v>
      </c>
      <c r="Q145" s="7">
        <f t="shared" si="40"/>
        <v>0.00042090277064199544</v>
      </c>
      <c r="R145" s="30">
        <f t="shared" si="41"/>
        <v>35227.03029155964</v>
      </c>
      <c r="S145" s="10">
        <f t="shared" si="42"/>
        <v>6608.173499079328</v>
      </c>
      <c r="T145" s="31">
        <f t="shared" si="43"/>
        <v>41835.20379063897</v>
      </c>
    </row>
    <row r="146" spans="1:20" s="4" customFormat="1" ht="12.75">
      <c r="A146" s="25" t="s">
        <v>491</v>
      </c>
      <c r="B146" s="26" t="s">
        <v>270</v>
      </c>
      <c r="C146" s="59">
        <v>131</v>
      </c>
      <c r="D146" s="64">
        <v>139800</v>
      </c>
      <c r="E146" s="27">
        <v>8750</v>
      </c>
      <c r="F146" s="28">
        <f t="shared" si="30"/>
        <v>2093.0057142857145</v>
      </c>
      <c r="G146" s="29">
        <f t="shared" si="31"/>
        <v>9.95972259821062E-05</v>
      </c>
      <c r="H146" s="7">
        <f t="shared" si="32"/>
        <v>15.977142857142857</v>
      </c>
      <c r="I146" s="7">
        <f t="shared" si="33"/>
        <v>717.5057142857142</v>
      </c>
      <c r="J146" s="7">
        <f t="shared" si="44"/>
        <v>717.5057142857142</v>
      </c>
      <c r="K146" s="7">
        <f t="shared" si="34"/>
        <v>9.838273572553832E-05</v>
      </c>
      <c r="L146" s="30">
        <f t="shared" si="35"/>
        <v>12287.78305543031</v>
      </c>
      <c r="M146" s="10">
        <f t="shared" si="36"/>
        <v>3428.017348207111</v>
      </c>
      <c r="N146" s="31">
        <f t="shared" si="37"/>
        <v>15715.80040363742</v>
      </c>
      <c r="O146" s="7">
        <f t="shared" si="38"/>
        <v>783.0057142857142</v>
      </c>
      <c r="P146" s="7">
        <f t="shared" si="39"/>
        <v>783.0057142857142</v>
      </c>
      <c r="Q146" s="7">
        <f t="shared" si="40"/>
        <v>9.902729986650944E-05</v>
      </c>
      <c r="R146" s="30">
        <f t="shared" si="41"/>
        <v>4661.15017596257</v>
      </c>
      <c r="S146" s="10">
        <f t="shared" si="42"/>
        <v>1554.7286079041983</v>
      </c>
      <c r="T146" s="31">
        <f t="shared" si="43"/>
        <v>6215.878783866769</v>
      </c>
    </row>
    <row r="147" spans="1:20" s="4" customFormat="1" ht="12.75">
      <c r="A147" s="25" t="s">
        <v>497</v>
      </c>
      <c r="B147" s="26" t="s">
        <v>445</v>
      </c>
      <c r="C147" s="59">
        <v>6204</v>
      </c>
      <c r="D147" s="64">
        <v>11517147.999</v>
      </c>
      <c r="E147" s="27">
        <v>834700</v>
      </c>
      <c r="F147" s="28">
        <f t="shared" si="30"/>
        <v>85602.47536335929</v>
      </c>
      <c r="G147" s="29">
        <f t="shared" si="31"/>
        <v>0.00407345714595996</v>
      </c>
      <c r="H147" s="7">
        <f t="shared" si="32"/>
        <v>13.797948962501497</v>
      </c>
      <c r="I147" s="7">
        <f t="shared" si="33"/>
        <v>20460.475363359288</v>
      </c>
      <c r="J147" s="7">
        <f t="shared" si="44"/>
        <v>20460.475363359288</v>
      </c>
      <c r="K147" s="7">
        <f t="shared" si="34"/>
        <v>0.002805493392475889</v>
      </c>
      <c r="L147" s="30">
        <f t="shared" si="35"/>
        <v>502561.7651654379</v>
      </c>
      <c r="M147" s="10">
        <f t="shared" si="36"/>
        <v>97753.73645349142</v>
      </c>
      <c r="N147" s="31">
        <f t="shared" si="37"/>
        <v>600315.5016189293</v>
      </c>
      <c r="O147" s="7">
        <f t="shared" si="38"/>
        <v>23562.475363359288</v>
      </c>
      <c r="P147" s="7">
        <f t="shared" si="39"/>
        <v>23562.475363359288</v>
      </c>
      <c r="Q147" s="7">
        <f t="shared" si="40"/>
        <v>0.0029799633270022386</v>
      </c>
      <c r="R147" s="30">
        <f t="shared" si="41"/>
        <v>190637.79443092615</v>
      </c>
      <c r="S147" s="10">
        <f t="shared" si="42"/>
        <v>46785.42423393515</v>
      </c>
      <c r="T147" s="31">
        <f t="shared" si="43"/>
        <v>237423.21866486128</v>
      </c>
    </row>
    <row r="148" spans="1:20" s="4" customFormat="1" ht="12.75">
      <c r="A148" s="25" t="s">
        <v>486</v>
      </c>
      <c r="B148" s="26" t="s">
        <v>131</v>
      </c>
      <c r="C148" s="59">
        <v>7741</v>
      </c>
      <c r="D148" s="64">
        <v>16600434</v>
      </c>
      <c r="E148" s="27">
        <v>1021450</v>
      </c>
      <c r="F148" s="28">
        <f t="shared" si="30"/>
        <v>125805.43305497087</v>
      </c>
      <c r="G148" s="29">
        <f t="shared" si="31"/>
        <v>0.005986544642582961</v>
      </c>
      <c r="H148" s="7">
        <f t="shared" si="32"/>
        <v>16.25183219932449</v>
      </c>
      <c r="I148" s="7">
        <f t="shared" si="33"/>
        <v>44524.933054970876</v>
      </c>
      <c r="J148" s="7">
        <f t="shared" si="44"/>
        <v>44524.933054970876</v>
      </c>
      <c r="K148" s="7">
        <f t="shared" si="34"/>
        <v>0.006105156564927586</v>
      </c>
      <c r="L148" s="30">
        <f t="shared" si="35"/>
        <v>738588.4606156014</v>
      </c>
      <c r="M148" s="10">
        <f t="shared" si="36"/>
        <v>212726.17053948855</v>
      </c>
      <c r="N148" s="31">
        <f t="shared" si="37"/>
        <v>951314.6311550899</v>
      </c>
      <c r="O148" s="7">
        <f t="shared" si="38"/>
        <v>48395.433054970876</v>
      </c>
      <c r="P148" s="7">
        <f t="shared" si="39"/>
        <v>48395.433054970876</v>
      </c>
      <c r="Q148" s="7">
        <f t="shared" si="40"/>
        <v>0.0061206054743496285</v>
      </c>
      <c r="R148" s="30">
        <f t="shared" si="41"/>
        <v>280170.28927288257</v>
      </c>
      <c r="S148" s="10">
        <f t="shared" si="42"/>
        <v>96093.50594728917</v>
      </c>
      <c r="T148" s="31">
        <f t="shared" si="43"/>
        <v>376263.79522017174</v>
      </c>
    </row>
    <row r="149" spans="1:20" s="4" customFormat="1" ht="12.75">
      <c r="A149" s="25" t="s">
        <v>494</v>
      </c>
      <c r="B149" s="26" t="s">
        <v>350</v>
      </c>
      <c r="C149" s="59">
        <v>939</v>
      </c>
      <c r="D149" s="64">
        <v>2528116</v>
      </c>
      <c r="E149" s="27">
        <v>205600</v>
      </c>
      <c r="F149" s="28">
        <f t="shared" si="30"/>
        <v>11546.210719844357</v>
      </c>
      <c r="G149" s="29">
        <f t="shared" si="31"/>
        <v>0.000549434982643518</v>
      </c>
      <c r="H149" s="7">
        <f t="shared" si="32"/>
        <v>12.296284046692607</v>
      </c>
      <c r="I149" s="7">
        <f t="shared" si="33"/>
        <v>1686.710719844358</v>
      </c>
      <c r="J149" s="7">
        <f t="shared" si="44"/>
        <v>1686.710719844358</v>
      </c>
      <c r="K149" s="7">
        <f t="shared" si="34"/>
        <v>0.00023127790022004003</v>
      </c>
      <c r="L149" s="30">
        <f t="shared" si="35"/>
        <v>67786.40472376834</v>
      </c>
      <c r="M149" s="10">
        <f t="shared" si="36"/>
        <v>8058.574996562206</v>
      </c>
      <c r="N149" s="31">
        <f t="shared" si="37"/>
        <v>75844.97972033055</v>
      </c>
      <c r="O149" s="7">
        <f t="shared" si="38"/>
        <v>2156.210719844358</v>
      </c>
      <c r="P149" s="7">
        <f t="shared" si="39"/>
        <v>2156.210719844358</v>
      </c>
      <c r="Q149" s="7">
        <f t="shared" si="40"/>
        <v>0.00027269753161915735</v>
      </c>
      <c r="R149" s="30">
        <f t="shared" si="41"/>
        <v>25713.557187716644</v>
      </c>
      <c r="S149" s="10">
        <f t="shared" si="42"/>
        <v>4281.351246420771</v>
      </c>
      <c r="T149" s="31">
        <f t="shared" si="43"/>
        <v>29994.908434137415</v>
      </c>
    </row>
    <row r="150" spans="1:20" s="4" customFormat="1" ht="12.75">
      <c r="A150" s="25" t="s">
        <v>491</v>
      </c>
      <c r="B150" s="26" t="s">
        <v>271</v>
      </c>
      <c r="C150" s="59">
        <v>1607</v>
      </c>
      <c r="D150" s="64">
        <v>2282554</v>
      </c>
      <c r="E150" s="27">
        <v>147750</v>
      </c>
      <c r="F150" s="28">
        <f t="shared" si="30"/>
        <v>24826.154165820644</v>
      </c>
      <c r="G150" s="29">
        <f t="shared" si="31"/>
        <v>0.0011813709202240195</v>
      </c>
      <c r="H150" s="7">
        <f t="shared" si="32"/>
        <v>15.448758037225042</v>
      </c>
      <c r="I150" s="7">
        <f t="shared" si="33"/>
        <v>7952.654165820643</v>
      </c>
      <c r="J150" s="7">
        <f t="shared" si="44"/>
        <v>7952.654165820643</v>
      </c>
      <c r="K150" s="7">
        <f t="shared" si="34"/>
        <v>0.0010904496752216482</v>
      </c>
      <c r="L150" s="30">
        <f t="shared" si="35"/>
        <v>145751.3443026502</v>
      </c>
      <c r="M150" s="10">
        <f t="shared" si="36"/>
        <v>37995.28826312444</v>
      </c>
      <c r="N150" s="31">
        <f t="shared" si="37"/>
        <v>183746.63256577463</v>
      </c>
      <c r="O150" s="7">
        <f t="shared" si="38"/>
        <v>8756.154165820642</v>
      </c>
      <c r="P150" s="7">
        <f t="shared" si="39"/>
        <v>8756.154165820642</v>
      </c>
      <c r="Q150" s="7">
        <f t="shared" si="40"/>
        <v>0.001107397159990211</v>
      </c>
      <c r="R150" s="30">
        <f t="shared" si="41"/>
        <v>55288.15906648411</v>
      </c>
      <c r="S150" s="10">
        <f t="shared" si="42"/>
        <v>17386.135411846313</v>
      </c>
      <c r="T150" s="31">
        <f t="shared" si="43"/>
        <v>72674.29447833043</v>
      </c>
    </row>
    <row r="151" spans="1:20" s="4" customFormat="1" ht="12.75">
      <c r="A151" s="25" t="s">
        <v>491</v>
      </c>
      <c r="B151" s="26" t="s">
        <v>272</v>
      </c>
      <c r="C151" s="59">
        <v>1246</v>
      </c>
      <c r="D151" s="64">
        <v>979062</v>
      </c>
      <c r="E151" s="27">
        <v>67500</v>
      </c>
      <c r="F151" s="28">
        <f t="shared" si="30"/>
        <v>18072.75928888889</v>
      </c>
      <c r="G151" s="29">
        <f t="shared" si="31"/>
        <v>0.0008600056267070276</v>
      </c>
      <c r="H151" s="7">
        <f t="shared" si="32"/>
        <v>14.504622222222222</v>
      </c>
      <c r="I151" s="7">
        <f t="shared" si="33"/>
        <v>4989.759288888889</v>
      </c>
      <c r="J151" s="7">
        <f t="shared" si="44"/>
        <v>4989.759288888889</v>
      </c>
      <c r="K151" s="7">
        <f t="shared" si="34"/>
        <v>0.0006841843342551059</v>
      </c>
      <c r="L151" s="30">
        <f t="shared" si="35"/>
        <v>106102.9809135841</v>
      </c>
      <c r="M151" s="10">
        <f t="shared" si="36"/>
        <v>23839.50547727262</v>
      </c>
      <c r="N151" s="31">
        <f t="shared" si="37"/>
        <v>129942.48639085673</v>
      </c>
      <c r="O151" s="7">
        <f t="shared" si="38"/>
        <v>5612.759288888889</v>
      </c>
      <c r="P151" s="7">
        <f t="shared" si="39"/>
        <v>5612.759288888889</v>
      </c>
      <c r="Q151" s="7">
        <f t="shared" si="40"/>
        <v>0.000709849732943995</v>
      </c>
      <c r="R151" s="30">
        <f t="shared" si="41"/>
        <v>40248.26332988889</v>
      </c>
      <c r="S151" s="10">
        <f t="shared" si="42"/>
        <v>11144.640807220721</v>
      </c>
      <c r="T151" s="31">
        <f t="shared" si="43"/>
        <v>51392.90413710961</v>
      </c>
    </row>
    <row r="152" spans="1:20" s="4" customFormat="1" ht="12.75">
      <c r="A152" s="25" t="s">
        <v>485</v>
      </c>
      <c r="B152" s="26" t="s">
        <v>106</v>
      </c>
      <c r="C152" s="60">
        <v>618</v>
      </c>
      <c r="D152" s="64">
        <v>1701839</v>
      </c>
      <c r="E152" s="27">
        <v>159550</v>
      </c>
      <c r="F152" s="28">
        <f t="shared" si="30"/>
        <v>6591.892836101536</v>
      </c>
      <c r="G152" s="29">
        <f t="shared" si="31"/>
        <v>0.00031368009937377965</v>
      </c>
      <c r="H152" s="7">
        <f t="shared" si="32"/>
        <v>10.66649326230022</v>
      </c>
      <c r="I152" s="7">
        <f t="shared" si="33"/>
        <v>102.89283610153582</v>
      </c>
      <c r="J152" s="7">
        <f t="shared" si="44"/>
        <v>102.89283610153582</v>
      </c>
      <c r="K152" s="7">
        <f t="shared" si="34"/>
        <v>1.4108429383459304E-05</v>
      </c>
      <c r="L152" s="30">
        <f t="shared" si="35"/>
        <v>38700.20446757542</v>
      </c>
      <c r="M152" s="10">
        <f t="shared" si="36"/>
        <v>491.58971160728834</v>
      </c>
      <c r="N152" s="31">
        <f t="shared" si="37"/>
        <v>39191.79417918271</v>
      </c>
      <c r="O152" s="7">
        <f t="shared" si="38"/>
        <v>411.8928361015358</v>
      </c>
      <c r="P152" s="7">
        <f t="shared" si="39"/>
        <v>411.8928361015358</v>
      </c>
      <c r="Q152" s="7">
        <f t="shared" si="40"/>
        <v>5.2092385341916255E-05</v>
      </c>
      <c r="R152" s="30">
        <f t="shared" si="41"/>
        <v>14680.228650692889</v>
      </c>
      <c r="S152" s="10">
        <f t="shared" si="42"/>
        <v>817.8504498680852</v>
      </c>
      <c r="T152" s="31">
        <f t="shared" si="43"/>
        <v>15498.079100560974</v>
      </c>
    </row>
    <row r="153" spans="1:20" s="4" customFormat="1" ht="12.75">
      <c r="A153" s="25" t="s">
        <v>491</v>
      </c>
      <c r="B153" s="26" t="s">
        <v>273</v>
      </c>
      <c r="C153" s="59">
        <v>1092</v>
      </c>
      <c r="D153" s="64">
        <v>854134</v>
      </c>
      <c r="E153" s="27">
        <v>59900</v>
      </c>
      <c r="F153" s="28">
        <f t="shared" si="30"/>
        <v>15571.190784641069</v>
      </c>
      <c r="G153" s="29">
        <f t="shared" si="31"/>
        <v>0.0007409666379805598</v>
      </c>
      <c r="H153" s="7">
        <f t="shared" si="32"/>
        <v>14.259332220367279</v>
      </c>
      <c r="I153" s="7">
        <f t="shared" si="33"/>
        <v>4105.190784641069</v>
      </c>
      <c r="J153" s="7">
        <f t="shared" si="44"/>
        <v>4105.190784641069</v>
      </c>
      <c r="K153" s="7">
        <f t="shared" si="34"/>
        <v>0.0005628943324448991</v>
      </c>
      <c r="L153" s="30">
        <f t="shared" si="35"/>
        <v>91416.57520112535</v>
      </c>
      <c r="M153" s="10">
        <f t="shared" si="36"/>
        <v>19613.31449667834</v>
      </c>
      <c r="N153" s="31">
        <f t="shared" si="37"/>
        <v>111029.8896978037</v>
      </c>
      <c r="O153" s="7">
        <f t="shared" si="38"/>
        <v>4651.190784641069</v>
      </c>
      <c r="P153" s="7">
        <f t="shared" si="39"/>
        <v>4651.190784641069</v>
      </c>
      <c r="Q153" s="7">
        <f t="shared" si="40"/>
        <v>0.0005882394676866024</v>
      </c>
      <c r="R153" s="30">
        <f t="shared" si="41"/>
        <v>34677.2386574902</v>
      </c>
      <c r="S153" s="10">
        <f t="shared" si="42"/>
        <v>9235.359642679658</v>
      </c>
      <c r="T153" s="31">
        <f t="shared" si="43"/>
        <v>43912.598300169855</v>
      </c>
    </row>
    <row r="154" spans="1:20" s="4" customFormat="1" ht="12.75">
      <c r="A154" s="25" t="s">
        <v>494</v>
      </c>
      <c r="B154" s="26" t="s">
        <v>351</v>
      </c>
      <c r="C154" s="59">
        <v>6735</v>
      </c>
      <c r="D154" s="64">
        <v>7166075</v>
      </c>
      <c r="E154" s="27">
        <v>368250</v>
      </c>
      <c r="F154" s="28">
        <f t="shared" si="30"/>
        <v>131061.81975560081</v>
      </c>
      <c r="G154" s="29">
        <f t="shared" si="31"/>
        <v>0.006236673694070353</v>
      </c>
      <c r="H154" s="7">
        <f t="shared" si="32"/>
        <v>19.45980991174474</v>
      </c>
      <c r="I154" s="7">
        <f t="shared" si="33"/>
        <v>60344.31975560081</v>
      </c>
      <c r="J154" s="7">
        <f t="shared" si="44"/>
        <v>60344.31975560081</v>
      </c>
      <c r="K154" s="7">
        <f t="shared" si="34"/>
        <v>0.008274274538653469</v>
      </c>
      <c r="L154" s="30">
        <f t="shared" si="35"/>
        <v>769448.0703108537</v>
      </c>
      <c r="M154" s="10">
        <f t="shared" si="36"/>
        <v>288306.2404511854</v>
      </c>
      <c r="N154" s="31">
        <f t="shared" si="37"/>
        <v>1057754.310762039</v>
      </c>
      <c r="O154" s="7">
        <f t="shared" si="38"/>
        <v>63711.81975560081</v>
      </c>
      <c r="P154" s="7">
        <f t="shared" si="39"/>
        <v>63711.81975560081</v>
      </c>
      <c r="Q154" s="7">
        <f t="shared" si="40"/>
        <v>0.008057679995010468</v>
      </c>
      <c r="R154" s="30">
        <f t="shared" si="41"/>
        <v>291876.32888249255</v>
      </c>
      <c r="S154" s="10">
        <f t="shared" si="42"/>
        <v>126505.57592166435</v>
      </c>
      <c r="T154" s="31">
        <f t="shared" si="43"/>
        <v>418381.9048041569</v>
      </c>
    </row>
    <row r="155" spans="1:20" s="4" customFormat="1" ht="12.75">
      <c r="A155" s="25" t="s">
        <v>484</v>
      </c>
      <c r="B155" s="26" t="s">
        <v>81</v>
      </c>
      <c r="C155" s="59">
        <v>11185</v>
      </c>
      <c r="D155" s="64">
        <v>30430831.288</v>
      </c>
      <c r="E155" s="27">
        <v>2141950</v>
      </c>
      <c r="F155" s="28">
        <f t="shared" si="30"/>
        <v>158906.0659475151</v>
      </c>
      <c r="G155" s="29">
        <f t="shared" si="31"/>
        <v>0.007561662757095395</v>
      </c>
      <c r="H155" s="7">
        <f t="shared" si="32"/>
        <v>14.207068926912392</v>
      </c>
      <c r="I155" s="7">
        <f t="shared" si="33"/>
        <v>41463.565947515104</v>
      </c>
      <c r="J155" s="7">
        <f t="shared" si="44"/>
        <v>41463.565947515104</v>
      </c>
      <c r="K155" s="7">
        <f t="shared" si="34"/>
        <v>0.00568538893786205</v>
      </c>
      <c r="L155" s="30">
        <f t="shared" si="35"/>
        <v>932918.2673642806</v>
      </c>
      <c r="M155" s="10">
        <f t="shared" si="36"/>
        <v>198099.91830951665</v>
      </c>
      <c r="N155" s="31">
        <f t="shared" si="37"/>
        <v>1131018.1856737973</v>
      </c>
      <c r="O155" s="7">
        <f t="shared" si="38"/>
        <v>47056.065947515104</v>
      </c>
      <c r="P155" s="7">
        <f t="shared" si="39"/>
        <v>47056.065947515104</v>
      </c>
      <c r="Q155" s="7">
        <f t="shared" si="40"/>
        <v>0.005951214746080991</v>
      </c>
      <c r="R155" s="30">
        <f t="shared" si="41"/>
        <v>353885.8170320645</v>
      </c>
      <c r="S155" s="10">
        <f t="shared" si="42"/>
        <v>93434.07151347156</v>
      </c>
      <c r="T155" s="31">
        <f t="shared" si="43"/>
        <v>447319.888545536</v>
      </c>
    </row>
    <row r="156" spans="1:20" s="4" customFormat="1" ht="12.75">
      <c r="A156" s="25" t="s">
        <v>487</v>
      </c>
      <c r="B156" s="26" t="s">
        <v>163</v>
      </c>
      <c r="C156" s="59">
        <v>2956</v>
      </c>
      <c r="D156" s="64">
        <v>2564341</v>
      </c>
      <c r="E156" s="27">
        <v>197650</v>
      </c>
      <c r="F156" s="28">
        <f t="shared" si="30"/>
        <v>38351.59117632178</v>
      </c>
      <c r="G156" s="29">
        <f t="shared" si="31"/>
        <v>0.0018249888507662453</v>
      </c>
      <c r="H156" s="7">
        <f t="shared" si="32"/>
        <v>12.974151277510751</v>
      </c>
      <c r="I156" s="7">
        <f t="shared" si="33"/>
        <v>7313.591176321781</v>
      </c>
      <c r="J156" s="7">
        <f t="shared" si="44"/>
        <v>7313.591176321781</v>
      </c>
      <c r="K156" s="7">
        <f t="shared" si="34"/>
        <v>0.0010028228257680104</v>
      </c>
      <c r="L156" s="30">
        <f t="shared" si="35"/>
        <v>225157.5468660505</v>
      </c>
      <c r="M156" s="10">
        <f t="shared" si="36"/>
        <v>34942.04566033892</v>
      </c>
      <c r="N156" s="31">
        <f t="shared" si="37"/>
        <v>260099.59252638943</v>
      </c>
      <c r="O156" s="7">
        <f t="shared" si="38"/>
        <v>8791.591176321781</v>
      </c>
      <c r="P156" s="7">
        <f t="shared" si="39"/>
        <v>8791.591176321781</v>
      </c>
      <c r="Q156" s="7">
        <f t="shared" si="40"/>
        <v>0.0011118789043775687</v>
      </c>
      <c r="R156" s="30">
        <f t="shared" si="41"/>
        <v>85409.47821586028</v>
      </c>
      <c r="S156" s="10">
        <f t="shared" si="42"/>
        <v>17456.49879872783</v>
      </c>
      <c r="T156" s="31">
        <f t="shared" si="43"/>
        <v>102865.9770145881</v>
      </c>
    </row>
    <row r="157" spans="1:20" s="4" customFormat="1" ht="12.75">
      <c r="A157" s="25" t="s">
        <v>485</v>
      </c>
      <c r="B157" s="26" t="s">
        <v>107</v>
      </c>
      <c r="C157" s="60">
        <v>7760</v>
      </c>
      <c r="D157" s="64">
        <v>7262730</v>
      </c>
      <c r="E157" s="27">
        <v>453250</v>
      </c>
      <c r="F157" s="28">
        <f t="shared" si="30"/>
        <v>124343.70612244897</v>
      </c>
      <c r="G157" s="29">
        <f t="shared" si="31"/>
        <v>0.005916987284650854</v>
      </c>
      <c r="H157" s="7">
        <f t="shared" si="32"/>
        <v>16.023673469387756</v>
      </c>
      <c r="I157" s="7">
        <f t="shared" si="33"/>
        <v>42863.70612244899</v>
      </c>
      <c r="J157" s="7">
        <f t="shared" si="44"/>
        <v>42863.70612244899</v>
      </c>
      <c r="K157" s="7">
        <f t="shared" si="34"/>
        <v>0.005877372943099361</v>
      </c>
      <c r="L157" s="30">
        <f t="shared" si="35"/>
        <v>730006.8388309525</v>
      </c>
      <c r="M157" s="10">
        <f t="shared" si="36"/>
        <v>204789.3490889959</v>
      </c>
      <c r="N157" s="31">
        <f t="shared" si="37"/>
        <v>934796.1879199485</v>
      </c>
      <c r="O157" s="7">
        <f t="shared" si="38"/>
        <v>46743.70612244899</v>
      </c>
      <c r="P157" s="7">
        <f t="shared" si="39"/>
        <v>46743.70612244899</v>
      </c>
      <c r="Q157" s="7">
        <f t="shared" si="40"/>
        <v>0.0059117103727428085</v>
      </c>
      <c r="R157" s="30">
        <f t="shared" si="41"/>
        <v>276915.00492166</v>
      </c>
      <c r="S157" s="10">
        <f t="shared" si="42"/>
        <v>92813.85285206209</v>
      </c>
      <c r="T157" s="31">
        <f t="shared" si="43"/>
        <v>369728.8577737221</v>
      </c>
    </row>
    <row r="158" spans="1:20" s="4" customFormat="1" ht="12.75">
      <c r="A158" s="25" t="s">
        <v>487</v>
      </c>
      <c r="B158" s="26" t="s">
        <v>164</v>
      </c>
      <c r="C158" s="59">
        <v>1140</v>
      </c>
      <c r="D158" s="64">
        <v>2171272</v>
      </c>
      <c r="E158" s="27">
        <v>159350</v>
      </c>
      <c r="F158" s="28">
        <f t="shared" si="30"/>
        <v>15533.417508628805</v>
      </c>
      <c r="G158" s="29">
        <f t="shared" si="31"/>
        <v>0.0007391691686848958</v>
      </c>
      <c r="H158" s="7">
        <f t="shared" si="32"/>
        <v>13.62580483213053</v>
      </c>
      <c r="I158" s="7">
        <f t="shared" si="33"/>
        <v>3563.4175086288046</v>
      </c>
      <c r="J158" s="7">
        <f t="shared" si="44"/>
        <v>3563.4175086288046</v>
      </c>
      <c r="K158" s="7">
        <f t="shared" si="34"/>
        <v>0.0004886076250698426</v>
      </c>
      <c r="L158" s="30">
        <f t="shared" si="35"/>
        <v>91194.81287254518</v>
      </c>
      <c r="M158" s="10">
        <f t="shared" si="36"/>
        <v>17024.891642354574</v>
      </c>
      <c r="N158" s="31">
        <f t="shared" si="37"/>
        <v>108219.70451489976</v>
      </c>
      <c r="O158" s="7">
        <f t="shared" si="38"/>
        <v>4133.417508628804</v>
      </c>
      <c r="P158" s="7">
        <f t="shared" si="39"/>
        <v>4133.417508628804</v>
      </c>
      <c r="Q158" s="7">
        <f t="shared" si="40"/>
        <v>0.0005227563064132455</v>
      </c>
      <c r="R158" s="30">
        <f t="shared" si="41"/>
        <v>34593.117094453126</v>
      </c>
      <c r="S158" s="10">
        <f t="shared" si="42"/>
        <v>8207.274010687954</v>
      </c>
      <c r="T158" s="31">
        <f t="shared" si="43"/>
        <v>42800.39110514108</v>
      </c>
    </row>
    <row r="159" spans="1:20" s="4" customFormat="1" ht="12.75">
      <c r="A159" s="9" t="s">
        <v>483</v>
      </c>
      <c r="B159" s="26" t="s">
        <v>30</v>
      </c>
      <c r="C159" s="8">
        <v>3496</v>
      </c>
      <c r="D159" s="64">
        <v>3354445</v>
      </c>
      <c r="E159" s="27">
        <v>177950</v>
      </c>
      <c r="F159" s="28">
        <f t="shared" si="30"/>
        <v>65901.31902219725</v>
      </c>
      <c r="G159" s="29">
        <f t="shared" si="31"/>
        <v>0.0031359630403171765</v>
      </c>
      <c r="H159" s="7">
        <f t="shared" si="32"/>
        <v>18.85049171115482</v>
      </c>
      <c r="I159" s="7">
        <f t="shared" si="33"/>
        <v>29193.31902219725</v>
      </c>
      <c r="J159" s="7">
        <f t="shared" si="44"/>
        <v>29193.31902219725</v>
      </c>
      <c r="K159" s="7">
        <f t="shared" si="34"/>
        <v>0.004002920859203738</v>
      </c>
      <c r="L159" s="30">
        <f t="shared" si="35"/>
        <v>386898.66238029767</v>
      </c>
      <c r="M159" s="10">
        <f t="shared" si="36"/>
        <v>139476.52550678697</v>
      </c>
      <c r="N159" s="31">
        <f t="shared" si="37"/>
        <v>526375.1878870847</v>
      </c>
      <c r="O159" s="7">
        <f t="shared" si="38"/>
        <v>30941.31902219725</v>
      </c>
      <c r="P159" s="7">
        <f t="shared" si="39"/>
        <v>30941.31902219725</v>
      </c>
      <c r="Q159" s="7">
        <f t="shared" si="40"/>
        <v>0.003913171029500828</v>
      </c>
      <c r="R159" s="30">
        <f t="shared" si="41"/>
        <v>146763.07028684387</v>
      </c>
      <c r="S159" s="10">
        <f t="shared" si="42"/>
        <v>61436.785163163</v>
      </c>
      <c r="T159" s="31">
        <f t="shared" si="43"/>
        <v>208199.85545000687</v>
      </c>
    </row>
    <row r="160" spans="1:20" s="4" customFormat="1" ht="12.75">
      <c r="A160" s="9" t="s">
        <v>483</v>
      </c>
      <c r="B160" s="26" t="s">
        <v>31</v>
      </c>
      <c r="C160" s="8">
        <v>4097</v>
      </c>
      <c r="D160" s="64">
        <v>3675349.45</v>
      </c>
      <c r="E160" s="27">
        <v>233000</v>
      </c>
      <c r="F160" s="28">
        <f t="shared" si="30"/>
        <v>64626.20899849786</v>
      </c>
      <c r="G160" s="29">
        <f t="shared" si="31"/>
        <v>0.0030752859861096216</v>
      </c>
      <c r="H160" s="7">
        <f t="shared" si="32"/>
        <v>15.774031974248928</v>
      </c>
      <c r="I160" s="7">
        <f t="shared" si="33"/>
        <v>21607.708998497856</v>
      </c>
      <c r="J160" s="7">
        <f t="shared" si="44"/>
        <v>21607.708998497856</v>
      </c>
      <c r="K160" s="7">
        <f t="shared" si="34"/>
        <v>0.002962799433799404</v>
      </c>
      <c r="L160" s="30">
        <f t="shared" si="35"/>
        <v>379412.64586535003</v>
      </c>
      <c r="M160" s="10">
        <f t="shared" si="36"/>
        <v>103234.85907788308</v>
      </c>
      <c r="N160" s="31">
        <f t="shared" si="37"/>
        <v>482647.5049432331</v>
      </c>
      <c r="O160" s="7">
        <f t="shared" si="38"/>
        <v>23656.208998497856</v>
      </c>
      <c r="P160" s="7">
        <f t="shared" si="39"/>
        <v>23656.208998497856</v>
      </c>
      <c r="Q160" s="7">
        <f t="shared" si="40"/>
        <v>0.0029918178877354415</v>
      </c>
      <c r="R160" s="30">
        <f t="shared" si="41"/>
        <v>143923.3841499303</v>
      </c>
      <c r="S160" s="10">
        <f t="shared" si="42"/>
        <v>46971.54083744643</v>
      </c>
      <c r="T160" s="31">
        <f t="shared" si="43"/>
        <v>190894.92498737673</v>
      </c>
    </row>
    <row r="161" spans="1:20" s="4" customFormat="1" ht="12.75">
      <c r="A161" s="25" t="s">
        <v>495</v>
      </c>
      <c r="B161" s="26" t="s">
        <v>375</v>
      </c>
      <c r="C161" s="59">
        <v>1124</v>
      </c>
      <c r="D161" s="64">
        <v>1060430</v>
      </c>
      <c r="E161" s="27">
        <v>77700</v>
      </c>
      <c r="F161" s="28">
        <f t="shared" si="30"/>
        <v>15340.06846846847</v>
      </c>
      <c r="G161" s="29">
        <f t="shared" si="31"/>
        <v>0.0007299685115080739</v>
      </c>
      <c r="H161" s="7">
        <f t="shared" si="32"/>
        <v>13.647747747747747</v>
      </c>
      <c r="I161" s="7">
        <f t="shared" si="33"/>
        <v>3538.068468468468</v>
      </c>
      <c r="J161" s="7">
        <f t="shared" si="44"/>
        <v>3538.068468468468</v>
      </c>
      <c r="K161" s="7">
        <f t="shared" si="34"/>
        <v>0.00048513182289944013</v>
      </c>
      <c r="L161" s="30">
        <f t="shared" si="35"/>
        <v>90059.68407511775</v>
      </c>
      <c r="M161" s="10">
        <f t="shared" si="36"/>
        <v>16903.781875979348</v>
      </c>
      <c r="N161" s="31">
        <f t="shared" si="37"/>
        <v>106963.4659510971</v>
      </c>
      <c r="O161" s="7">
        <f t="shared" si="38"/>
        <v>4100.0684684684675</v>
      </c>
      <c r="P161" s="7">
        <f t="shared" si="39"/>
        <v>4100.0684684684675</v>
      </c>
      <c r="Q161" s="7">
        <f t="shared" si="40"/>
        <v>0.0005185386291473387</v>
      </c>
      <c r="R161" s="30">
        <f t="shared" si="41"/>
        <v>34162.52633857786</v>
      </c>
      <c r="S161" s="10">
        <f t="shared" si="42"/>
        <v>8141.056477613219</v>
      </c>
      <c r="T161" s="31">
        <f t="shared" si="43"/>
        <v>42303.582816191076</v>
      </c>
    </row>
    <row r="162" spans="1:20" s="4" customFormat="1" ht="12.75">
      <c r="A162" s="25" t="s">
        <v>486</v>
      </c>
      <c r="B162" s="26" t="s">
        <v>132</v>
      </c>
      <c r="C162" s="59">
        <v>1483</v>
      </c>
      <c r="D162" s="64">
        <v>1757331</v>
      </c>
      <c r="E162" s="27">
        <v>179050</v>
      </c>
      <c r="F162" s="28">
        <f t="shared" si="30"/>
        <v>14555.274353532533</v>
      </c>
      <c r="G162" s="29">
        <f t="shared" si="31"/>
        <v>0.000692623502709865</v>
      </c>
      <c r="H162" s="7">
        <f t="shared" si="32"/>
        <v>9.814750069812902</v>
      </c>
      <c r="I162" s="7">
        <f t="shared" si="33"/>
        <v>-1016.225646467466</v>
      </c>
      <c r="J162" s="7">
        <f t="shared" si="44"/>
        <v>0</v>
      </c>
      <c r="K162" s="7">
        <f t="shared" si="34"/>
        <v>0</v>
      </c>
      <c r="L162" s="30">
        <f t="shared" si="35"/>
        <v>85452.25287620092</v>
      </c>
      <c r="M162" s="10">
        <f t="shared" si="36"/>
        <v>0</v>
      </c>
      <c r="N162" s="31">
        <f t="shared" si="37"/>
        <v>85452.25287620092</v>
      </c>
      <c r="O162" s="7">
        <f t="shared" si="38"/>
        <v>-274.72564646746605</v>
      </c>
      <c r="P162" s="7">
        <f t="shared" si="39"/>
        <v>0</v>
      </c>
      <c r="Q162" s="7">
        <f t="shared" si="40"/>
        <v>0</v>
      </c>
      <c r="R162" s="30">
        <f t="shared" si="41"/>
        <v>32414.779926821684</v>
      </c>
      <c r="S162" s="10">
        <f t="shared" si="42"/>
        <v>0</v>
      </c>
      <c r="T162" s="31">
        <f t="shared" si="43"/>
        <v>32414.779926821684</v>
      </c>
    </row>
    <row r="163" spans="1:20" s="4" customFormat="1" ht="12.75">
      <c r="A163" s="25" t="s">
        <v>495</v>
      </c>
      <c r="B163" s="26" t="s">
        <v>376</v>
      </c>
      <c r="C163" s="59">
        <v>719</v>
      </c>
      <c r="D163" s="64">
        <v>990304</v>
      </c>
      <c r="E163" s="27">
        <v>57850</v>
      </c>
      <c r="F163" s="28">
        <f t="shared" si="30"/>
        <v>12308.186274848747</v>
      </c>
      <c r="G163" s="29">
        <f t="shared" si="31"/>
        <v>0.0005856941533789942</v>
      </c>
      <c r="H163" s="7">
        <f t="shared" si="32"/>
        <v>17.11847882454624</v>
      </c>
      <c r="I163" s="7">
        <f t="shared" si="33"/>
        <v>4758.686274848747</v>
      </c>
      <c r="J163" s="7">
        <f t="shared" si="44"/>
        <v>4758.686274848747</v>
      </c>
      <c r="K163" s="7">
        <f t="shared" si="34"/>
        <v>0.0006525001332501753</v>
      </c>
      <c r="L163" s="30">
        <f t="shared" si="35"/>
        <v>72259.87092098336</v>
      </c>
      <c r="M163" s="10">
        <f t="shared" si="36"/>
        <v>22735.511062927533</v>
      </c>
      <c r="N163" s="31">
        <f t="shared" si="37"/>
        <v>94995.38198391089</v>
      </c>
      <c r="O163" s="7">
        <f t="shared" si="38"/>
        <v>5118.186274848747</v>
      </c>
      <c r="P163" s="7">
        <f t="shared" si="39"/>
        <v>5118.186274848747</v>
      </c>
      <c r="Q163" s="7">
        <f t="shared" si="40"/>
        <v>0.0006473007256076764</v>
      </c>
      <c r="R163" s="30">
        <f t="shared" si="41"/>
        <v>27410.486378136928</v>
      </c>
      <c r="S163" s="10">
        <f t="shared" si="42"/>
        <v>10162.62139204052</v>
      </c>
      <c r="T163" s="31">
        <f t="shared" si="43"/>
        <v>37573.10777017745</v>
      </c>
    </row>
    <row r="164" spans="1:20" s="4" customFormat="1" ht="12.75">
      <c r="A164" s="25" t="s">
        <v>484</v>
      </c>
      <c r="B164" s="26" t="s">
        <v>82</v>
      </c>
      <c r="C164" s="59">
        <v>7879</v>
      </c>
      <c r="D164" s="64">
        <v>20365355</v>
      </c>
      <c r="E164" s="27">
        <v>1385250</v>
      </c>
      <c r="F164" s="28">
        <f t="shared" si="30"/>
        <v>115833.69936473561</v>
      </c>
      <c r="G164" s="29">
        <f t="shared" si="31"/>
        <v>0.005512032314689637</v>
      </c>
      <c r="H164" s="7">
        <f t="shared" si="32"/>
        <v>14.701573723154665</v>
      </c>
      <c r="I164" s="7">
        <f t="shared" si="33"/>
        <v>33104.19936473561</v>
      </c>
      <c r="J164" s="7">
        <f t="shared" si="44"/>
        <v>33104.19936473561</v>
      </c>
      <c r="K164" s="7">
        <f t="shared" si="34"/>
        <v>0.004539171790079167</v>
      </c>
      <c r="L164" s="30">
        <f t="shared" si="35"/>
        <v>680045.61984082</v>
      </c>
      <c r="M164" s="10">
        <f t="shared" si="36"/>
        <v>158161.48563192</v>
      </c>
      <c r="N164" s="31">
        <f t="shared" si="37"/>
        <v>838207.10547274</v>
      </c>
      <c r="O164" s="7">
        <f t="shared" si="38"/>
        <v>37043.69936473561</v>
      </c>
      <c r="P164" s="7">
        <f t="shared" si="39"/>
        <v>37043.69936473561</v>
      </c>
      <c r="Q164" s="7">
        <f t="shared" si="40"/>
        <v>0.004684943491763513</v>
      </c>
      <c r="R164" s="30">
        <f t="shared" si="41"/>
        <v>257963.112327475</v>
      </c>
      <c r="S164" s="10">
        <f t="shared" si="42"/>
        <v>73553.61282068715</v>
      </c>
      <c r="T164" s="31">
        <f t="shared" si="43"/>
        <v>331516.72514816216</v>
      </c>
    </row>
    <row r="165" spans="1:20" s="4" customFormat="1" ht="12.75">
      <c r="A165" s="25" t="s">
        <v>486</v>
      </c>
      <c r="B165" s="26" t="s">
        <v>137</v>
      </c>
      <c r="C165" s="59">
        <v>61</v>
      </c>
      <c r="D165" s="64">
        <v>246936</v>
      </c>
      <c r="E165" s="27">
        <v>12950</v>
      </c>
      <c r="F165" s="28">
        <f t="shared" si="30"/>
        <v>1163.1734362934362</v>
      </c>
      <c r="G165" s="29">
        <f t="shared" si="31"/>
        <v>5.5350468849740536E-05</v>
      </c>
      <c r="H165" s="7">
        <f t="shared" si="32"/>
        <v>19.06841698841699</v>
      </c>
      <c r="I165" s="7">
        <f t="shared" si="33"/>
        <v>522.6734362934363</v>
      </c>
      <c r="J165" s="7">
        <f t="shared" si="44"/>
        <v>522.6734362934363</v>
      </c>
      <c r="K165" s="7">
        <f t="shared" si="34"/>
        <v>7.166778121733486E-05</v>
      </c>
      <c r="L165" s="30">
        <f t="shared" si="35"/>
        <v>6828.850367420464</v>
      </c>
      <c r="M165" s="10">
        <f t="shared" si="36"/>
        <v>2497.169808389076</v>
      </c>
      <c r="N165" s="31">
        <f t="shared" si="37"/>
        <v>9326.020175809539</v>
      </c>
      <c r="O165" s="7">
        <f t="shared" si="38"/>
        <v>553.1734362934363</v>
      </c>
      <c r="P165" s="7">
        <f t="shared" si="39"/>
        <v>553.1734362934363</v>
      </c>
      <c r="Q165" s="7">
        <f t="shared" si="40"/>
        <v>6.996024518670235E-05</v>
      </c>
      <c r="R165" s="30">
        <f t="shared" si="41"/>
        <v>2590.401942167857</v>
      </c>
      <c r="S165" s="10">
        <f t="shared" si="42"/>
        <v>1098.375849431227</v>
      </c>
      <c r="T165" s="31">
        <f t="shared" si="43"/>
        <v>3688.777791599084</v>
      </c>
    </row>
    <row r="166" spans="1:20" s="4" customFormat="1" ht="12.75">
      <c r="A166" s="9" t="s">
        <v>483</v>
      </c>
      <c r="B166" s="26" t="s">
        <v>32</v>
      </c>
      <c r="C166" s="8">
        <v>1087</v>
      </c>
      <c r="D166" s="64">
        <v>806566</v>
      </c>
      <c r="E166" s="27">
        <v>49900</v>
      </c>
      <c r="F166" s="28">
        <f t="shared" si="30"/>
        <v>17569.884609218436</v>
      </c>
      <c r="G166" s="29">
        <f t="shared" si="31"/>
        <v>0.0008360759628891196</v>
      </c>
      <c r="H166" s="7">
        <f t="shared" si="32"/>
        <v>16.16364729458918</v>
      </c>
      <c r="I166" s="7">
        <f t="shared" si="33"/>
        <v>6156.384609218438</v>
      </c>
      <c r="J166" s="7">
        <f t="shared" si="44"/>
        <v>6156.384609218438</v>
      </c>
      <c r="K166" s="7">
        <f t="shared" si="34"/>
        <v>0.0008441493189172339</v>
      </c>
      <c r="L166" s="30">
        <f t="shared" si="35"/>
        <v>103150.66457460633</v>
      </c>
      <c r="M166" s="10">
        <f t="shared" si="36"/>
        <v>29413.275493764595</v>
      </c>
      <c r="N166" s="31">
        <f t="shared" si="37"/>
        <v>132563.94006837092</v>
      </c>
      <c r="O166" s="7">
        <f t="shared" si="38"/>
        <v>6699.884609218438</v>
      </c>
      <c r="P166" s="7">
        <f t="shared" si="39"/>
        <v>6699.884609218438</v>
      </c>
      <c r="Q166" s="7">
        <f t="shared" si="40"/>
        <v>0.0008473392596800241</v>
      </c>
      <c r="R166" s="30">
        <f t="shared" si="41"/>
        <v>39128.355063210794</v>
      </c>
      <c r="S166" s="10">
        <f t="shared" si="42"/>
        <v>13303.22637697638</v>
      </c>
      <c r="T166" s="31">
        <f t="shared" si="43"/>
        <v>52431.581440187176</v>
      </c>
    </row>
    <row r="167" spans="1:20" s="4" customFormat="1" ht="12.75">
      <c r="A167" s="25" t="s">
        <v>488</v>
      </c>
      <c r="B167" s="26" t="s">
        <v>188</v>
      </c>
      <c r="C167" s="59">
        <v>1152</v>
      </c>
      <c r="D167" s="64">
        <v>2321309</v>
      </c>
      <c r="E167" s="27">
        <v>237950</v>
      </c>
      <c r="F167" s="28">
        <f t="shared" si="30"/>
        <v>11238.276814456818</v>
      </c>
      <c r="G167" s="29">
        <f t="shared" si="31"/>
        <v>0.0005347817198487235</v>
      </c>
      <c r="H167" s="7">
        <f t="shared" si="32"/>
        <v>9.755448623660433</v>
      </c>
      <c r="I167" s="7">
        <f t="shared" si="33"/>
        <v>-857.7231855431812</v>
      </c>
      <c r="J167" s="7">
        <f t="shared" si="44"/>
        <v>0</v>
      </c>
      <c r="K167" s="7">
        <f t="shared" si="34"/>
        <v>0</v>
      </c>
      <c r="L167" s="30">
        <f t="shared" si="35"/>
        <v>65978.56206046975</v>
      </c>
      <c r="M167" s="10">
        <f t="shared" si="36"/>
        <v>0</v>
      </c>
      <c r="N167" s="31">
        <f t="shared" si="37"/>
        <v>65978.56206046975</v>
      </c>
      <c r="O167" s="7">
        <f t="shared" si="38"/>
        <v>-281.7231855431812</v>
      </c>
      <c r="P167" s="7">
        <f t="shared" si="39"/>
        <v>0</v>
      </c>
      <c r="Q167" s="7">
        <f t="shared" si="40"/>
        <v>0</v>
      </c>
      <c r="R167" s="30">
        <f t="shared" si="41"/>
        <v>25027.78448892026</v>
      </c>
      <c r="S167" s="10">
        <f t="shared" si="42"/>
        <v>0</v>
      </c>
      <c r="T167" s="31">
        <f t="shared" si="43"/>
        <v>25027.78448892026</v>
      </c>
    </row>
    <row r="168" spans="1:20" s="4" customFormat="1" ht="12.75">
      <c r="A168" s="25" t="s">
        <v>484</v>
      </c>
      <c r="B168" s="26" t="s">
        <v>83</v>
      </c>
      <c r="C168" s="63">
        <v>5</v>
      </c>
      <c r="D168" s="64">
        <v>2556538</v>
      </c>
      <c r="E168" s="27">
        <v>158400</v>
      </c>
      <c r="F168" s="28">
        <f t="shared" si="30"/>
        <v>80.6988005050505</v>
      </c>
      <c r="G168" s="29">
        <f t="shared" si="31"/>
        <v>3.840112148537233E-06</v>
      </c>
      <c r="H168" s="7">
        <f t="shared" si="32"/>
        <v>16.1397601010101</v>
      </c>
      <c r="I168" s="7">
        <f t="shared" si="33"/>
        <v>28.198800505050503</v>
      </c>
      <c r="J168" s="7">
        <f t="shared" si="44"/>
        <v>28.198800505050503</v>
      </c>
      <c r="K168" s="7">
        <f t="shared" si="34"/>
        <v>3.866554764135064E-06</v>
      </c>
      <c r="L168" s="30">
        <f t="shared" si="35"/>
        <v>473.77288397796826</v>
      </c>
      <c r="M168" s="10">
        <f t="shared" si="36"/>
        <v>134.72502783643574</v>
      </c>
      <c r="N168" s="31">
        <f t="shared" si="37"/>
        <v>608.497911814404</v>
      </c>
      <c r="O168" s="7">
        <f t="shared" si="38"/>
        <v>30.698800505050503</v>
      </c>
      <c r="P168" s="7">
        <f t="shared" si="39"/>
        <v>30.698800505050503</v>
      </c>
      <c r="Q168" s="7">
        <f t="shared" si="40"/>
        <v>3.882499536965706E-06</v>
      </c>
      <c r="R168" s="30">
        <f t="shared" si="41"/>
        <v>179.7172485515425</v>
      </c>
      <c r="S168" s="10">
        <f t="shared" si="42"/>
        <v>60.95524273036159</v>
      </c>
      <c r="T168" s="31">
        <f t="shared" si="43"/>
        <v>240.6724912819041</v>
      </c>
    </row>
    <row r="169" spans="1:20" s="4" customFormat="1" ht="12.75">
      <c r="A169" s="25" t="s">
        <v>490</v>
      </c>
      <c r="B169" s="26" t="s">
        <v>226</v>
      </c>
      <c r="C169" s="59">
        <v>3449</v>
      </c>
      <c r="D169" s="64">
        <v>6202931</v>
      </c>
      <c r="E169" s="27">
        <v>356100</v>
      </c>
      <c r="F169" s="28">
        <f t="shared" si="30"/>
        <v>60078.374105588315</v>
      </c>
      <c r="G169" s="29">
        <f t="shared" si="31"/>
        <v>0.002858873896803406</v>
      </c>
      <c r="H169" s="7">
        <f t="shared" si="32"/>
        <v>17.41907048581859</v>
      </c>
      <c r="I169" s="7">
        <f t="shared" si="33"/>
        <v>23863.87410558832</v>
      </c>
      <c r="J169" s="7">
        <f t="shared" si="44"/>
        <v>23863.87410558832</v>
      </c>
      <c r="K169" s="7">
        <f t="shared" si="34"/>
        <v>0.0032721596117946876</v>
      </c>
      <c r="L169" s="30">
        <f t="shared" si="35"/>
        <v>352712.8580173938</v>
      </c>
      <c r="M169" s="10">
        <f t="shared" si="36"/>
        <v>114014.10859957521</v>
      </c>
      <c r="N169" s="31">
        <f t="shared" si="37"/>
        <v>466726.966616969</v>
      </c>
      <c r="O169" s="7">
        <f t="shared" si="38"/>
        <v>25588.37410558832</v>
      </c>
      <c r="P169" s="7">
        <f t="shared" si="39"/>
        <v>25588.37410558832</v>
      </c>
      <c r="Q169" s="7">
        <f t="shared" si="40"/>
        <v>0.003236180208419139</v>
      </c>
      <c r="R169" s="30">
        <f t="shared" si="41"/>
        <v>133795.2983703994</v>
      </c>
      <c r="S169" s="10">
        <f t="shared" si="42"/>
        <v>50808.02927218049</v>
      </c>
      <c r="T169" s="31">
        <f t="shared" si="43"/>
        <v>184603.32764257988</v>
      </c>
    </row>
    <row r="170" spans="1:20" s="4" customFormat="1" ht="12.75">
      <c r="A170" s="25" t="s">
        <v>487</v>
      </c>
      <c r="B170" s="26" t="s">
        <v>165</v>
      </c>
      <c r="C170" s="59">
        <v>5800</v>
      </c>
      <c r="D170" s="64">
        <v>6417563</v>
      </c>
      <c r="E170" s="27">
        <v>323600</v>
      </c>
      <c r="F170" s="28">
        <f t="shared" si="30"/>
        <v>115024.30593325093</v>
      </c>
      <c r="G170" s="29">
        <f t="shared" si="31"/>
        <v>0.005473516729207099</v>
      </c>
      <c r="H170" s="7">
        <f t="shared" si="32"/>
        <v>19.831776885043265</v>
      </c>
      <c r="I170" s="7">
        <f t="shared" si="33"/>
        <v>54124.30593325094</v>
      </c>
      <c r="J170" s="7">
        <f t="shared" si="44"/>
        <v>54124.30593325094</v>
      </c>
      <c r="K170" s="7">
        <f t="shared" si="34"/>
        <v>0.007421400528161945</v>
      </c>
      <c r="L170" s="30">
        <f t="shared" si="35"/>
        <v>675293.769033777</v>
      </c>
      <c r="M170" s="10">
        <f t="shared" si="36"/>
        <v>258588.96452631</v>
      </c>
      <c r="N170" s="31">
        <f t="shared" si="37"/>
        <v>933882.7335600869</v>
      </c>
      <c r="O170" s="7">
        <f t="shared" si="38"/>
        <v>57024.30593325094</v>
      </c>
      <c r="P170" s="7">
        <f t="shared" si="39"/>
        <v>57024.30593325094</v>
      </c>
      <c r="Q170" s="7">
        <f t="shared" si="40"/>
        <v>0.007211905277706657</v>
      </c>
      <c r="R170" s="30">
        <f t="shared" si="41"/>
        <v>256160.5829268922</v>
      </c>
      <c r="S170" s="10">
        <f t="shared" si="42"/>
        <v>113226.91285999453</v>
      </c>
      <c r="T170" s="31">
        <f t="shared" si="43"/>
        <v>369387.4957868867</v>
      </c>
    </row>
    <row r="171" spans="1:20" s="4" customFormat="1" ht="12.75">
      <c r="A171" s="9" t="s">
        <v>483</v>
      </c>
      <c r="B171" s="26" t="s">
        <v>33</v>
      </c>
      <c r="C171" s="8">
        <v>81</v>
      </c>
      <c r="D171" s="64">
        <v>7124</v>
      </c>
      <c r="E171" s="27">
        <v>8550</v>
      </c>
      <c r="F171" s="28">
        <f t="shared" si="30"/>
        <v>67.49052631578947</v>
      </c>
      <c r="G171" s="29">
        <f t="shared" si="31"/>
        <v>3.2115866455811176E-06</v>
      </c>
      <c r="H171" s="7">
        <f t="shared" si="32"/>
        <v>0.8332163742690059</v>
      </c>
      <c r="I171" s="7">
        <f t="shared" si="33"/>
        <v>-783.0094736842105</v>
      </c>
      <c r="J171" s="7">
        <f t="shared" si="44"/>
        <v>0</v>
      </c>
      <c r="K171" s="7">
        <f t="shared" si="34"/>
        <v>0</v>
      </c>
      <c r="L171" s="30">
        <f t="shared" si="35"/>
        <v>396.2287059250823</v>
      </c>
      <c r="M171" s="10">
        <f t="shared" si="36"/>
        <v>0</v>
      </c>
      <c r="N171" s="31">
        <f t="shared" si="37"/>
        <v>396.2287059250823</v>
      </c>
      <c r="O171" s="7">
        <f t="shared" si="38"/>
        <v>-742.5094736842105</v>
      </c>
      <c r="P171" s="7">
        <f t="shared" si="39"/>
        <v>0</v>
      </c>
      <c r="Q171" s="7">
        <f t="shared" si="40"/>
        <v>0</v>
      </c>
      <c r="R171" s="30">
        <f t="shared" si="41"/>
        <v>150.30225501319632</v>
      </c>
      <c r="S171" s="10">
        <f t="shared" si="42"/>
        <v>0</v>
      </c>
      <c r="T171" s="31">
        <f t="shared" si="43"/>
        <v>150.30225501319632</v>
      </c>
    </row>
    <row r="172" spans="1:20" s="4" customFormat="1" ht="12.75">
      <c r="A172" s="25" t="s">
        <v>491</v>
      </c>
      <c r="B172" s="26" t="s">
        <v>274</v>
      </c>
      <c r="C172" s="59">
        <v>1105</v>
      </c>
      <c r="D172" s="64">
        <v>644365</v>
      </c>
      <c r="E172" s="27">
        <v>50750</v>
      </c>
      <c r="F172" s="28">
        <f t="shared" si="30"/>
        <v>14030.016256157636</v>
      </c>
      <c r="G172" s="29">
        <f t="shared" si="31"/>
        <v>0.0006676287073941569</v>
      </c>
      <c r="H172" s="7">
        <f t="shared" si="32"/>
        <v>12.696847290640394</v>
      </c>
      <c r="I172" s="7">
        <f t="shared" si="33"/>
        <v>2427.516256157635</v>
      </c>
      <c r="J172" s="7">
        <f t="shared" si="44"/>
        <v>2427.516256157635</v>
      </c>
      <c r="K172" s="7">
        <f t="shared" si="34"/>
        <v>0.00033285545403183124</v>
      </c>
      <c r="L172" s="30">
        <f t="shared" si="35"/>
        <v>82368.52620283468</v>
      </c>
      <c r="M172" s="10">
        <f t="shared" si="36"/>
        <v>11597.91158938347</v>
      </c>
      <c r="N172" s="31">
        <f t="shared" si="37"/>
        <v>93966.43779221814</v>
      </c>
      <c r="O172" s="7">
        <f t="shared" si="38"/>
        <v>2980.016256157635</v>
      </c>
      <c r="P172" s="7">
        <f t="shared" si="39"/>
        <v>2980.016256157635</v>
      </c>
      <c r="Q172" s="7">
        <f t="shared" si="40"/>
        <v>0.00037688481453139634</v>
      </c>
      <c r="R172" s="30">
        <f t="shared" si="41"/>
        <v>31245.023506046542</v>
      </c>
      <c r="S172" s="10">
        <f t="shared" si="42"/>
        <v>5917.091588142923</v>
      </c>
      <c r="T172" s="31">
        <f t="shared" si="43"/>
        <v>37162.11509418947</v>
      </c>
    </row>
    <row r="173" spans="1:20" s="4" customFormat="1" ht="12.75">
      <c r="A173" s="25" t="s">
        <v>493</v>
      </c>
      <c r="B173" s="26" t="s">
        <v>334</v>
      </c>
      <c r="C173" s="59">
        <v>1042</v>
      </c>
      <c r="D173" s="64">
        <v>3355636</v>
      </c>
      <c r="E173" s="27">
        <v>473650</v>
      </c>
      <c r="F173" s="28">
        <f t="shared" si="30"/>
        <v>7382.1866610366305</v>
      </c>
      <c r="G173" s="29">
        <f t="shared" si="31"/>
        <v>0.000351286815942724</v>
      </c>
      <c r="H173" s="7">
        <f t="shared" si="32"/>
        <v>7.084632112319223</v>
      </c>
      <c r="I173" s="7">
        <f t="shared" si="33"/>
        <v>-3558.8133389633695</v>
      </c>
      <c r="J173" s="7">
        <f t="shared" si="44"/>
        <v>0</v>
      </c>
      <c r="K173" s="7">
        <f t="shared" si="34"/>
        <v>0</v>
      </c>
      <c r="L173" s="30">
        <f t="shared" si="35"/>
        <v>43339.92379780322</v>
      </c>
      <c r="M173" s="10">
        <f t="shared" si="36"/>
        <v>0</v>
      </c>
      <c r="N173" s="31">
        <f t="shared" si="37"/>
        <v>43339.92379780322</v>
      </c>
      <c r="O173" s="7">
        <f t="shared" si="38"/>
        <v>-3037.8133389633695</v>
      </c>
      <c r="P173" s="7">
        <f t="shared" si="39"/>
        <v>0</v>
      </c>
      <c r="Q173" s="7">
        <f t="shared" si="40"/>
        <v>0</v>
      </c>
      <c r="R173" s="30">
        <f t="shared" si="41"/>
        <v>16440.222986119483</v>
      </c>
      <c r="S173" s="10">
        <f t="shared" si="42"/>
        <v>0</v>
      </c>
      <c r="T173" s="31">
        <f t="shared" si="43"/>
        <v>16440.222986119483</v>
      </c>
    </row>
    <row r="174" spans="1:20" s="4" customFormat="1" ht="12.75">
      <c r="A174" s="25" t="s">
        <v>490</v>
      </c>
      <c r="B174" s="26" t="s">
        <v>227</v>
      </c>
      <c r="C174" s="59">
        <v>209</v>
      </c>
      <c r="D174" s="64">
        <v>463363</v>
      </c>
      <c r="E174" s="27">
        <v>31850</v>
      </c>
      <c r="F174" s="28">
        <f t="shared" si="30"/>
        <v>3040.5923704866564</v>
      </c>
      <c r="G174" s="29">
        <f t="shared" si="31"/>
        <v>0.00014468883834183732</v>
      </c>
      <c r="H174" s="7">
        <f t="shared" si="32"/>
        <v>14.54828885400314</v>
      </c>
      <c r="I174" s="7">
        <f t="shared" si="33"/>
        <v>846.0923704866561</v>
      </c>
      <c r="J174" s="7">
        <f t="shared" si="44"/>
        <v>846.0923704866561</v>
      </c>
      <c r="K174" s="7">
        <f t="shared" si="34"/>
        <v>0.00011601424271282672</v>
      </c>
      <c r="L174" s="30">
        <f t="shared" si="35"/>
        <v>17850.94954759227</v>
      </c>
      <c r="M174" s="10">
        <f t="shared" si="36"/>
        <v>4042.3640766420076</v>
      </c>
      <c r="N174" s="31">
        <f t="shared" si="37"/>
        <v>21893.313624234277</v>
      </c>
      <c r="O174" s="7">
        <f t="shared" si="38"/>
        <v>950.5923704866561</v>
      </c>
      <c r="P174" s="7">
        <f t="shared" si="39"/>
        <v>950.5923704866561</v>
      </c>
      <c r="Q174" s="7">
        <f t="shared" si="40"/>
        <v>0.00012022210566990698</v>
      </c>
      <c r="R174" s="30">
        <f t="shared" si="41"/>
        <v>6771.437634397987</v>
      </c>
      <c r="S174" s="10">
        <f t="shared" si="42"/>
        <v>1887.4870590175394</v>
      </c>
      <c r="T174" s="31">
        <f t="shared" si="43"/>
        <v>8658.924693415525</v>
      </c>
    </row>
    <row r="175" spans="1:20" s="4" customFormat="1" ht="12.75">
      <c r="A175" s="25" t="s">
        <v>491</v>
      </c>
      <c r="B175" s="26" t="s">
        <v>275</v>
      </c>
      <c r="C175" s="59">
        <v>4594</v>
      </c>
      <c r="D175" s="64">
        <v>4931913</v>
      </c>
      <c r="E175" s="27">
        <v>286650</v>
      </c>
      <c r="F175" s="28">
        <f t="shared" si="30"/>
        <v>79041.36864468864</v>
      </c>
      <c r="G175" s="29">
        <f t="shared" si="31"/>
        <v>0.003761242026769439</v>
      </c>
      <c r="H175" s="7">
        <f t="shared" si="32"/>
        <v>17.205347985347984</v>
      </c>
      <c r="I175" s="7">
        <f t="shared" si="33"/>
        <v>30804.36864468864</v>
      </c>
      <c r="J175" s="7">
        <f t="shared" si="44"/>
        <v>30804.36864468864</v>
      </c>
      <c r="K175" s="7">
        <f t="shared" si="34"/>
        <v>0.00422382428351735</v>
      </c>
      <c r="L175" s="30">
        <f t="shared" si="35"/>
        <v>464042.3022646569</v>
      </c>
      <c r="M175" s="10">
        <f t="shared" si="36"/>
        <v>147173.6155017021</v>
      </c>
      <c r="N175" s="31">
        <f t="shared" si="37"/>
        <v>611215.9177663589</v>
      </c>
      <c r="O175" s="7">
        <f t="shared" si="38"/>
        <v>33101.36864468864</v>
      </c>
      <c r="P175" s="7">
        <f t="shared" si="39"/>
        <v>33101.36864468864</v>
      </c>
      <c r="Q175" s="7">
        <f t="shared" si="40"/>
        <v>0.004186354069918517</v>
      </c>
      <c r="R175" s="30">
        <f t="shared" si="41"/>
        <v>176026.12685280974</v>
      </c>
      <c r="S175" s="10">
        <f t="shared" si="42"/>
        <v>65725.75889772072</v>
      </c>
      <c r="T175" s="31">
        <f t="shared" si="43"/>
        <v>241751.88575053046</v>
      </c>
    </row>
    <row r="176" spans="1:20" s="4" customFormat="1" ht="12.75">
      <c r="A176" s="9" t="s">
        <v>483</v>
      </c>
      <c r="B176" s="26" t="s">
        <v>34</v>
      </c>
      <c r="C176" s="8">
        <v>3</v>
      </c>
      <c r="D176" s="64">
        <v>47389</v>
      </c>
      <c r="E176" s="27">
        <v>5750</v>
      </c>
      <c r="F176" s="28">
        <f t="shared" si="30"/>
        <v>24.724695652173914</v>
      </c>
      <c r="G176" s="29">
        <f t="shared" si="31"/>
        <v>1.1765429417610317E-06</v>
      </c>
      <c r="H176" s="7">
        <f t="shared" si="32"/>
        <v>8.241565217391305</v>
      </c>
      <c r="I176" s="7">
        <f t="shared" si="33"/>
        <v>-6.775304347826086</v>
      </c>
      <c r="J176" s="7">
        <f t="shared" si="44"/>
        <v>0</v>
      </c>
      <c r="K176" s="7">
        <f t="shared" si="34"/>
        <v>0</v>
      </c>
      <c r="L176" s="30">
        <f t="shared" si="35"/>
        <v>145.15569365711772</v>
      </c>
      <c r="M176" s="10">
        <f t="shared" si="36"/>
        <v>0</v>
      </c>
      <c r="N176" s="31">
        <f t="shared" si="37"/>
        <v>145.15569365711772</v>
      </c>
      <c r="O176" s="7">
        <f t="shared" si="38"/>
        <v>-5.275304347826086</v>
      </c>
      <c r="P176" s="7">
        <f t="shared" si="39"/>
        <v>0</v>
      </c>
      <c r="Q176" s="7">
        <f t="shared" si="40"/>
        <v>0</v>
      </c>
      <c r="R176" s="30">
        <f t="shared" si="41"/>
        <v>55.06220967441628</v>
      </c>
      <c r="S176" s="10">
        <f t="shared" si="42"/>
        <v>0</v>
      </c>
      <c r="T176" s="31">
        <f t="shared" si="43"/>
        <v>55.06220967441628</v>
      </c>
    </row>
    <row r="177" spans="1:20" s="4" customFormat="1" ht="12.75">
      <c r="A177" s="25" t="s">
        <v>484</v>
      </c>
      <c r="B177" s="26" t="s">
        <v>84</v>
      </c>
      <c r="C177" s="59">
        <v>16381</v>
      </c>
      <c r="D177" s="64">
        <v>22346338</v>
      </c>
      <c r="E177" s="27">
        <v>1467850</v>
      </c>
      <c r="F177" s="28">
        <f t="shared" si="30"/>
        <v>249381.9959655278</v>
      </c>
      <c r="G177" s="29">
        <f t="shared" si="31"/>
        <v>0.011867026849720673</v>
      </c>
      <c r="H177" s="7">
        <f t="shared" si="32"/>
        <v>15.223856661102973</v>
      </c>
      <c r="I177" s="7">
        <f t="shared" si="33"/>
        <v>77381.49596552779</v>
      </c>
      <c r="J177" s="7">
        <f t="shared" si="44"/>
        <v>77381.49596552779</v>
      </c>
      <c r="K177" s="7">
        <f t="shared" si="34"/>
        <v>0.010610373013129476</v>
      </c>
      <c r="L177" s="30">
        <f t="shared" si="35"/>
        <v>1464091.4945616294</v>
      </c>
      <c r="M177" s="10">
        <f t="shared" si="36"/>
        <v>369704.5268331034</v>
      </c>
      <c r="N177" s="31">
        <f t="shared" si="37"/>
        <v>1833796.0213947329</v>
      </c>
      <c r="O177" s="7">
        <f t="shared" si="38"/>
        <v>85571.99596552779</v>
      </c>
      <c r="P177" s="7">
        <f t="shared" si="39"/>
        <v>85571.99596552779</v>
      </c>
      <c r="Q177" s="7">
        <f t="shared" si="40"/>
        <v>0.010822352314994673</v>
      </c>
      <c r="R177" s="30">
        <f t="shared" si="41"/>
        <v>555376.8565669275</v>
      </c>
      <c r="S177" s="10">
        <f t="shared" si="42"/>
        <v>169910.93134541638</v>
      </c>
      <c r="T177" s="31">
        <f t="shared" si="43"/>
        <v>725287.7879123439</v>
      </c>
    </row>
    <row r="178" spans="1:20" s="4" customFormat="1" ht="12.75">
      <c r="A178" s="25" t="s">
        <v>486</v>
      </c>
      <c r="B178" s="26" t="s">
        <v>133</v>
      </c>
      <c r="C178" s="59">
        <v>1737</v>
      </c>
      <c r="D178" s="64">
        <v>3249804</v>
      </c>
      <c r="E178" s="27">
        <v>396600</v>
      </c>
      <c r="F178" s="28">
        <f t="shared" si="30"/>
        <v>14233.256550680786</v>
      </c>
      <c r="G178" s="29">
        <f t="shared" si="31"/>
        <v>0.0006773000472305128</v>
      </c>
      <c r="H178" s="7">
        <f t="shared" si="32"/>
        <v>8.194160363086233</v>
      </c>
      <c r="I178" s="7">
        <f t="shared" si="33"/>
        <v>-4005.243449319213</v>
      </c>
      <c r="J178" s="7">
        <f t="shared" si="44"/>
        <v>0</v>
      </c>
      <c r="K178" s="7">
        <f t="shared" si="34"/>
        <v>0</v>
      </c>
      <c r="L178" s="30">
        <f t="shared" si="35"/>
        <v>83561.72535665281</v>
      </c>
      <c r="M178" s="10">
        <f t="shared" si="36"/>
        <v>0</v>
      </c>
      <c r="N178" s="31">
        <f t="shared" si="37"/>
        <v>83561.72535665281</v>
      </c>
      <c r="O178" s="7">
        <f t="shared" si="38"/>
        <v>-3136.743449319213</v>
      </c>
      <c r="P178" s="7">
        <f t="shared" si="39"/>
        <v>0</v>
      </c>
      <c r="Q178" s="7">
        <f t="shared" si="40"/>
        <v>0</v>
      </c>
      <c r="R178" s="30">
        <f t="shared" si="41"/>
        <v>31697.642210388</v>
      </c>
      <c r="S178" s="10">
        <f t="shared" si="42"/>
        <v>0</v>
      </c>
      <c r="T178" s="31">
        <f t="shared" si="43"/>
        <v>31697.642210388</v>
      </c>
    </row>
    <row r="179" spans="1:20" s="4" customFormat="1" ht="12.75">
      <c r="A179" s="9" t="s">
        <v>483</v>
      </c>
      <c r="B179" s="26" t="s">
        <v>35</v>
      </c>
      <c r="C179" s="8">
        <v>467</v>
      </c>
      <c r="D179" s="64">
        <v>382984</v>
      </c>
      <c r="E179" s="27">
        <v>19150</v>
      </c>
      <c r="F179" s="28">
        <f t="shared" si="30"/>
        <v>9339.609817232376</v>
      </c>
      <c r="G179" s="29">
        <f t="shared" si="31"/>
        <v>0.0004444322455512464</v>
      </c>
      <c r="H179" s="7">
        <f t="shared" si="32"/>
        <v>19.99916449086162</v>
      </c>
      <c r="I179" s="7">
        <f t="shared" si="33"/>
        <v>4436.109817232376</v>
      </c>
      <c r="J179" s="7">
        <f t="shared" si="44"/>
        <v>4436.109817232376</v>
      </c>
      <c r="K179" s="7">
        <f t="shared" si="34"/>
        <v>0.0006082691902080767</v>
      </c>
      <c r="L179" s="30">
        <f t="shared" si="35"/>
        <v>54831.71807568813</v>
      </c>
      <c r="M179" s="10">
        <f t="shared" si="36"/>
        <v>21194.341883622878</v>
      </c>
      <c r="N179" s="31">
        <f t="shared" si="37"/>
        <v>76026.05995931101</v>
      </c>
      <c r="O179" s="7">
        <f t="shared" si="38"/>
        <v>4669.609817232376</v>
      </c>
      <c r="P179" s="7">
        <f t="shared" si="39"/>
        <v>4669.609817232376</v>
      </c>
      <c r="Q179" s="7">
        <f t="shared" si="40"/>
        <v>0.0005905689360805008</v>
      </c>
      <c r="R179" s="30">
        <f t="shared" si="41"/>
        <v>20799.42909179833</v>
      </c>
      <c r="S179" s="10">
        <f t="shared" si="42"/>
        <v>9271.932296463863</v>
      </c>
      <c r="T179" s="31">
        <f t="shared" si="43"/>
        <v>30071.361388262194</v>
      </c>
    </row>
    <row r="180" spans="1:20" s="4" customFormat="1" ht="12.75">
      <c r="A180" s="25" t="s">
        <v>496</v>
      </c>
      <c r="B180" s="26" t="s">
        <v>500</v>
      </c>
      <c r="C180" s="59">
        <v>109</v>
      </c>
      <c r="D180" s="64">
        <v>284831</v>
      </c>
      <c r="E180" s="27">
        <v>33900</v>
      </c>
      <c r="F180" s="28">
        <f t="shared" si="30"/>
        <v>915.8282890855457</v>
      </c>
      <c r="G180" s="29">
        <f t="shared" si="31"/>
        <v>4.358036695565717E-05</v>
      </c>
      <c r="H180" s="7">
        <f t="shared" si="32"/>
        <v>8.402094395280235</v>
      </c>
      <c r="I180" s="7">
        <f t="shared" si="33"/>
        <v>-228.67171091445437</v>
      </c>
      <c r="J180" s="7">
        <f t="shared" si="44"/>
        <v>0</v>
      </c>
      <c r="K180" s="7">
        <f t="shared" si="34"/>
        <v>0</v>
      </c>
      <c r="L180" s="30">
        <f t="shared" si="35"/>
        <v>5376.716965223199</v>
      </c>
      <c r="M180" s="10">
        <f t="shared" si="36"/>
        <v>0</v>
      </c>
      <c r="N180" s="31">
        <f t="shared" si="37"/>
        <v>5376.716965223199</v>
      </c>
      <c r="O180" s="7">
        <f t="shared" si="38"/>
        <v>-174.17171091445437</v>
      </c>
      <c r="P180" s="7">
        <f t="shared" si="39"/>
        <v>0</v>
      </c>
      <c r="Q180" s="7">
        <f t="shared" si="40"/>
        <v>0</v>
      </c>
      <c r="R180" s="30">
        <f t="shared" si="41"/>
        <v>2039.5611735247555</v>
      </c>
      <c r="S180" s="10">
        <f t="shared" si="42"/>
        <v>0</v>
      </c>
      <c r="T180" s="31">
        <f t="shared" si="43"/>
        <v>2039.5611735247555</v>
      </c>
    </row>
    <row r="181" spans="1:20" s="4" customFormat="1" ht="12.75">
      <c r="A181" s="25" t="s">
        <v>484</v>
      </c>
      <c r="B181" s="26" t="s">
        <v>85</v>
      </c>
      <c r="C181" s="59">
        <v>7761</v>
      </c>
      <c r="D181" s="64">
        <v>12307121</v>
      </c>
      <c r="E181" s="27">
        <v>846050</v>
      </c>
      <c r="F181" s="28">
        <f t="shared" si="30"/>
        <v>112895.88804562378</v>
      </c>
      <c r="G181" s="29">
        <f t="shared" si="31"/>
        <v>0.005372234388747411</v>
      </c>
      <c r="H181" s="7">
        <f t="shared" si="32"/>
        <v>14.546564623840199</v>
      </c>
      <c r="I181" s="7">
        <f t="shared" si="33"/>
        <v>31405.388045623786</v>
      </c>
      <c r="J181" s="7">
        <f t="shared" si="44"/>
        <v>31405.388045623786</v>
      </c>
      <c r="K181" s="7">
        <f t="shared" si="34"/>
        <v>0.004306234683477702</v>
      </c>
      <c r="L181" s="30">
        <f t="shared" si="35"/>
        <v>662798.0853975834</v>
      </c>
      <c r="M181" s="10">
        <f t="shared" si="36"/>
        <v>150045.0977658758</v>
      </c>
      <c r="N181" s="31">
        <f t="shared" si="37"/>
        <v>812843.1831634592</v>
      </c>
      <c r="O181" s="7">
        <f t="shared" si="38"/>
        <v>35285.88804562378</v>
      </c>
      <c r="P181" s="7">
        <f t="shared" si="39"/>
        <v>35285.88804562378</v>
      </c>
      <c r="Q181" s="7">
        <f t="shared" si="40"/>
        <v>0.004462631820941002</v>
      </c>
      <c r="R181" s="30">
        <f t="shared" si="41"/>
        <v>251420.56939337883</v>
      </c>
      <c r="S181" s="10">
        <f t="shared" si="42"/>
        <v>70063.31958877372</v>
      </c>
      <c r="T181" s="31">
        <f t="shared" si="43"/>
        <v>321483.88898215257</v>
      </c>
    </row>
    <row r="182" spans="1:20" s="4" customFormat="1" ht="12.75">
      <c r="A182" s="25" t="s">
        <v>486</v>
      </c>
      <c r="B182" s="26" t="s">
        <v>134</v>
      </c>
      <c r="C182" s="59">
        <v>58</v>
      </c>
      <c r="D182" s="64">
        <v>202621</v>
      </c>
      <c r="E182" s="27">
        <v>30400</v>
      </c>
      <c r="F182" s="28">
        <f t="shared" si="30"/>
        <v>386.57953947368424</v>
      </c>
      <c r="G182" s="29">
        <f t="shared" si="31"/>
        <v>1.839567349970606E-05</v>
      </c>
      <c r="H182" s="7">
        <f t="shared" si="32"/>
        <v>6.665164473684211</v>
      </c>
      <c r="I182" s="7">
        <f t="shared" si="33"/>
        <v>-222.42046052631576</v>
      </c>
      <c r="J182" s="7">
        <f t="shared" si="44"/>
        <v>0</v>
      </c>
      <c r="K182" s="7">
        <f t="shared" si="34"/>
        <v>0</v>
      </c>
      <c r="L182" s="30">
        <f t="shared" si="35"/>
        <v>2269.5616558992074</v>
      </c>
      <c r="M182" s="10">
        <f t="shared" si="36"/>
        <v>0</v>
      </c>
      <c r="N182" s="31">
        <f t="shared" si="37"/>
        <v>2269.5616558992074</v>
      </c>
      <c r="O182" s="7">
        <f t="shared" si="38"/>
        <v>-193.42046052631576</v>
      </c>
      <c r="P182" s="7">
        <f t="shared" si="39"/>
        <v>0</v>
      </c>
      <c r="Q182" s="7">
        <f t="shared" si="40"/>
        <v>0</v>
      </c>
      <c r="R182" s="30">
        <f t="shared" si="41"/>
        <v>860.9175197862437</v>
      </c>
      <c r="S182" s="10">
        <f t="shared" si="42"/>
        <v>0</v>
      </c>
      <c r="T182" s="31">
        <f t="shared" si="43"/>
        <v>860.9175197862437</v>
      </c>
    </row>
    <row r="183" spans="1:20" s="4" customFormat="1" ht="12.75">
      <c r="A183" s="25" t="s">
        <v>491</v>
      </c>
      <c r="B183" s="26" t="s">
        <v>276</v>
      </c>
      <c r="C183" s="59">
        <v>1491</v>
      </c>
      <c r="D183" s="64">
        <v>1136185</v>
      </c>
      <c r="E183" s="27">
        <v>56800</v>
      </c>
      <c r="F183" s="28">
        <f t="shared" si="30"/>
        <v>29824.85625</v>
      </c>
      <c r="G183" s="29">
        <f t="shared" si="31"/>
        <v>0.0014192378585210043</v>
      </c>
      <c r="H183" s="7">
        <f t="shared" si="32"/>
        <v>20.00325704225352</v>
      </c>
      <c r="I183" s="7">
        <f t="shared" si="33"/>
        <v>14169.356249999997</v>
      </c>
      <c r="J183" s="7">
        <f t="shared" si="44"/>
        <v>14169.356249999997</v>
      </c>
      <c r="K183" s="7">
        <f t="shared" si="34"/>
        <v>0.0019428695877809399</v>
      </c>
      <c r="L183" s="30">
        <f t="shared" si="35"/>
        <v>175098.11882404</v>
      </c>
      <c r="M183" s="10">
        <f t="shared" si="36"/>
        <v>67696.74174132769</v>
      </c>
      <c r="N183" s="31">
        <f t="shared" si="37"/>
        <v>242794.86056536768</v>
      </c>
      <c r="O183" s="7">
        <f t="shared" si="38"/>
        <v>14914.856249999997</v>
      </c>
      <c r="P183" s="7">
        <f t="shared" si="39"/>
        <v>14914.856249999997</v>
      </c>
      <c r="Q183" s="7">
        <f t="shared" si="40"/>
        <v>0.0018862926737156498</v>
      </c>
      <c r="R183" s="30">
        <f t="shared" si="41"/>
        <v>66420.331778783</v>
      </c>
      <c r="S183" s="10">
        <f t="shared" si="42"/>
        <v>29614.794977335703</v>
      </c>
      <c r="T183" s="31">
        <f t="shared" si="43"/>
        <v>96035.1267561187</v>
      </c>
    </row>
    <row r="184" spans="1:20" s="4" customFormat="1" ht="12.75">
      <c r="A184" s="9" t="s">
        <v>482</v>
      </c>
      <c r="B184" s="26" t="s">
        <v>2</v>
      </c>
      <c r="C184" s="8">
        <v>4350</v>
      </c>
      <c r="D184" s="64">
        <v>4254074</v>
      </c>
      <c r="E184" s="27">
        <v>311400</v>
      </c>
      <c r="F184" s="28">
        <f t="shared" si="30"/>
        <v>59425.88921001927</v>
      </c>
      <c r="G184" s="29">
        <f t="shared" si="31"/>
        <v>0.0028278249201329916</v>
      </c>
      <c r="H184" s="7">
        <f t="shared" si="32"/>
        <v>13.661123956326268</v>
      </c>
      <c r="I184" s="7">
        <f t="shared" si="33"/>
        <v>13750.889210019264</v>
      </c>
      <c r="J184" s="7">
        <f t="shared" si="44"/>
        <v>13750.889210019264</v>
      </c>
      <c r="K184" s="7">
        <f t="shared" si="34"/>
        <v>0.0018854903483065087</v>
      </c>
      <c r="L184" s="30">
        <f t="shared" si="35"/>
        <v>348882.1982208276</v>
      </c>
      <c r="M184" s="10">
        <f t="shared" si="36"/>
        <v>65697.43742340332</v>
      </c>
      <c r="N184" s="31">
        <f t="shared" si="37"/>
        <v>414579.63564423093</v>
      </c>
      <c r="O184" s="7">
        <f t="shared" si="38"/>
        <v>15925.889210019264</v>
      </c>
      <c r="P184" s="7">
        <f t="shared" si="39"/>
        <v>15925.889210019264</v>
      </c>
      <c r="Q184" s="7">
        <f t="shared" si="40"/>
        <v>0.002014158744524706</v>
      </c>
      <c r="R184" s="30">
        <f t="shared" si="41"/>
        <v>132342.206262224</v>
      </c>
      <c r="S184" s="10">
        <f t="shared" si="42"/>
        <v>31622.292289037883</v>
      </c>
      <c r="T184" s="31">
        <f t="shared" si="43"/>
        <v>163964.4985512619</v>
      </c>
    </row>
    <row r="185" spans="1:20" s="4" customFormat="1" ht="12.75">
      <c r="A185" s="25" t="s">
        <v>492</v>
      </c>
      <c r="B185" s="26" t="s">
        <v>317</v>
      </c>
      <c r="C185" s="59">
        <v>1646</v>
      </c>
      <c r="D185" s="64">
        <v>4354476</v>
      </c>
      <c r="E185" s="27">
        <v>280250</v>
      </c>
      <c r="F185" s="28">
        <f t="shared" si="30"/>
        <v>25575.263143621767</v>
      </c>
      <c r="G185" s="29">
        <f t="shared" si="31"/>
        <v>0.0012170178253605138</v>
      </c>
      <c r="H185" s="7">
        <f t="shared" si="32"/>
        <v>15.537826940231936</v>
      </c>
      <c r="I185" s="7">
        <f t="shared" si="33"/>
        <v>8292.263143621767</v>
      </c>
      <c r="J185" s="7">
        <f t="shared" si="44"/>
        <v>8292.263143621767</v>
      </c>
      <c r="K185" s="7">
        <f t="shared" si="34"/>
        <v>0.0011370160783147438</v>
      </c>
      <c r="L185" s="30">
        <f t="shared" si="35"/>
        <v>150149.2723834327</v>
      </c>
      <c r="M185" s="10">
        <f t="shared" si="36"/>
        <v>39617.8334837825</v>
      </c>
      <c r="N185" s="31">
        <f t="shared" si="37"/>
        <v>189767.1058672152</v>
      </c>
      <c r="O185" s="7">
        <f t="shared" si="38"/>
        <v>9115.263143621767</v>
      </c>
      <c r="P185" s="7">
        <f t="shared" si="39"/>
        <v>9115.263143621767</v>
      </c>
      <c r="Q185" s="7">
        <f t="shared" si="40"/>
        <v>0.0011528139325381716</v>
      </c>
      <c r="R185" s="30">
        <f t="shared" si="41"/>
        <v>56956.43422687204</v>
      </c>
      <c r="S185" s="10">
        <f t="shared" si="42"/>
        <v>18099.178740849293</v>
      </c>
      <c r="T185" s="31">
        <f t="shared" si="43"/>
        <v>75055.61296772133</v>
      </c>
    </row>
    <row r="186" spans="1:20" s="4" customFormat="1" ht="12.75">
      <c r="A186" s="25" t="s">
        <v>490</v>
      </c>
      <c r="B186" s="26" t="s">
        <v>228</v>
      </c>
      <c r="C186" s="59">
        <v>830</v>
      </c>
      <c r="D186" s="64">
        <v>1939899</v>
      </c>
      <c r="E186" s="27">
        <v>160400</v>
      </c>
      <c r="F186" s="28">
        <f t="shared" si="30"/>
        <v>10038.130735660849</v>
      </c>
      <c r="G186" s="29">
        <f t="shared" si="31"/>
        <v>0.0004776718804414414</v>
      </c>
      <c r="H186" s="7">
        <f t="shared" si="32"/>
        <v>12.094133416458853</v>
      </c>
      <c r="I186" s="7">
        <f t="shared" si="33"/>
        <v>1323.1307356608477</v>
      </c>
      <c r="J186" s="7">
        <f t="shared" si="44"/>
        <v>1323.1307356608477</v>
      </c>
      <c r="K186" s="7">
        <f t="shared" si="34"/>
        <v>0.00018142464778339405</v>
      </c>
      <c r="L186" s="30">
        <f t="shared" si="35"/>
        <v>58932.64978683648</v>
      </c>
      <c r="M186" s="10">
        <f t="shared" si="36"/>
        <v>6321.503822874474</v>
      </c>
      <c r="N186" s="31">
        <f t="shared" si="37"/>
        <v>65254.15360971096</v>
      </c>
      <c r="O186" s="7">
        <f t="shared" si="38"/>
        <v>1738.1307356608477</v>
      </c>
      <c r="P186" s="7">
        <f t="shared" si="39"/>
        <v>1738.1307356608477</v>
      </c>
      <c r="Q186" s="7">
        <f t="shared" si="40"/>
        <v>0.0002198226531775692</v>
      </c>
      <c r="R186" s="30">
        <f t="shared" si="41"/>
        <v>22355.04400465946</v>
      </c>
      <c r="S186" s="10">
        <f t="shared" si="42"/>
        <v>3451.2156548878365</v>
      </c>
      <c r="T186" s="31">
        <f t="shared" si="43"/>
        <v>25806.259659547297</v>
      </c>
    </row>
    <row r="187" spans="1:20" s="4" customFormat="1" ht="12.75">
      <c r="A187" s="25" t="s">
        <v>492</v>
      </c>
      <c r="B187" s="26" t="s">
        <v>318</v>
      </c>
      <c r="C187" s="59">
        <v>1521</v>
      </c>
      <c r="D187" s="64">
        <v>1739459</v>
      </c>
      <c r="E187" s="27">
        <v>125650</v>
      </c>
      <c r="F187" s="28">
        <f t="shared" si="30"/>
        <v>21056.24463987266</v>
      </c>
      <c r="G187" s="29">
        <f t="shared" si="31"/>
        <v>0.0010019769852599792</v>
      </c>
      <c r="H187" s="7">
        <f t="shared" si="32"/>
        <v>13.843684838838042</v>
      </c>
      <c r="I187" s="7">
        <f t="shared" si="33"/>
        <v>5085.744639872662</v>
      </c>
      <c r="J187" s="7">
        <f t="shared" si="44"/>
        <v>5085.744639872662</v>
      </c>
      <c r="K187" s="7">
        <f t="shared" si="34"/>
        <v>0.0006973456251428873</v>
      </c>
      <c r="L187" s="30">
        <f t="shared" si="35"/>
        <v>123618.66206615759</v>
      </c>
      <c r="M187" s="10">
        <f t="shared" si="36"/>
        <v>24298.09339064372</v>
      </c>
      <c r="N187" s="31">
        <f t="shared" si="37"/>
        <v>147916.7554568013</v>
      </c>
      <c r="O187" s="7">
        <f t="shared" si="38"/>
        <v>5846.244639872662</v>
      </c>
      <c r="P187" s="7">
        <f t="shared" si="39"/>
        <v>5846.244639872662</v>
      </c>
      <c r="Q187" s="7">
        <f t="shared" si="40"/>
        <v>0.0007393787944111895</v>
      </c>
      <c r="R187" s="30">
        <f t="shared" si="41"/>
        <v>46892.52291016703</v>
      </c>
      <c r="S187" s="10">
        <f t="shared" si="42"/>
        <v>11608.247072255674</v>
      </c>
      <c r="T187" s="31">
        <f t="shared" si="43"/>
        <v>58500.7699824227</v>
      </c>
    </row>
    <row r="188" spans="1:20" s="4" customFormat="1" ht="12.75">
      <c r="A188" s="25" t="s">
        <v>487</v>
      </c>
      <c r="B188" s="26" t="s">
        <v>166</v>
      </c>
      <c r="C188" s="59">
        <v>2381</v>
      </c>
      <c r="D188" s="64">
        <v>4026776</v>
      </c>
      <c r="E188" s="27">
        <v>237600</v>
      </c>
      <c r="F188" s="28">
        <f t="shared" si="30"/>
        <v>40352.498552188554</v>
      </c>
      <c r="G188" s="29">
        <f t="shared" si="31"/>
        <v>0.001920203509151197</v>
      </c>
      <c r="H188" s="7">
        <f t="shared" si="32"/>
        <v>16.947710437710438</v>
      </c>
      <c r="I188" s="7">
        <f t="shared" si="33"/>
        <v>15351.998552188552</v>
      </c>
      <c r="J188" s="7">
        <f t="shared" si="44"/>
        <v>15351.998552188552</v>
      </c>
      <c r="K188" s="7">
        <f t="shared" si="34"/>
        <v>0.002105030784211115</v>
      </c>
      <c r="L188" s="30">
        <f t="shared" si="35"/>
        <v>236904.63173105867</v>
      </c>
      <c r="M188" s="10">
        <f t="shared" si="36"/>
        <v>73347.03587544741</v>
      </c>
      <c r="N188" s="31">
        <f t="shared" si="37"/>
        <v>310251.6676065061</v>
      </c>
      <c r="O188" s="7">
        <f t="shared" si="38"/>
        <v>16542.49855218855</v>
      </c>
      <c r="P188" s="7">
        <f t="shared" si="39"/>
        <v>16542.49855218855</v>
      </c>
      <c r="Q188" s="7">
        <f t="shared" si="40"/>
        <v>0.0020921417746781845</v>
      </c>
      <c r="R188" s="30">
        <f t="shared" si="41"/>
        <v>89865.52422827602</v>
      </c>
      <c r="S188" s="10">
        <f t="shared" si="42"/>
        <v>32846.625862447494</v>
      </c>
      <c r="T188" s="31">
        <f t="shared" si="43"/>
        <v>122712.1500907235</v>
      </c>
    </row>
    <row r="189" spans="1:20" s="4" customFormat="1" ht="12.75">
      <c r="A189" s="9" t="s">
        <v>483</v>
      </c>
      <c r="B189" s="26" t="s">
        <v>36</v>
      </c>
      <c r="C189" s="8">
        <v>219</v>
      </c>
      <c r="D189" s="64">
        <v>90248</v>
      </c>
      <c r="E189" s="27">
        <v>19500</v>
      </c>
      <c r="F189" s="28">
        <f t="shared" si="30"/>
        <v>1013.5544615384615</v>
      </c>
      <c r="G189" s="29">
        <f t="shared" si="31"/>
        <v>4.823073920057052E-05</v>
      </c>
      <c r="H189" s="7">
        <f t="shared" si="32"/>
        <v>4.628102564102564</v>
      </c>
      <c r="I189" s="7">
        <f t="shared" si="33"/>
        <v>-1285.9455384615385</v>
      </c>
      <c r="J189" s="7">
        <f t="shared" si="44"/>
        <v>0</v>
      </c>
      <c r="K189" s="7">
        <f t="shared" si="34"/>
        <v>0</v>
      </c>
      <c r="L189" s="30">
        <f t="shared" si="35"/>
        <v>5950.455487647067</v>
      </c>
      <c r="M189" s="10">
        <f t="shared" si="36"/>
        <v>0</v>
      </c>
      <c r="N189" s="31">
        <f t="shared" si="37"/>
        <v>5950.455487647067</v>
      </c>
      <c r="O189" s="7">
        <f t="shared" si="38"/>
        <v>-1176.4455384615385</v>
      </c>
      <c r="P189" s="7">
        <f t="shared" si="39"/>
        <v>0</v>
      </c>
      <c r="Q189" s="7">
        <f t="shared" si="40"/>
        <v>0</v>
      </c>
      <c r="R189" s="30">
        <f t="shared" si="41"/>
        <v>2257.1985945867004</v>
      </c>
      <c r="S189" s="10">
        <f t="shared" si="42"/>
        <v>0</v>
      </c>
      <c r="T189" s="31">
        <f t="shared" si="43"/>
        <v>2257.1985945867004</v>
      </c>
    </row>
    <row r="190" spans="1:20" s="4" customFormat="1" ht="12.75">
      <c r="A190" s="9" t="s">
        <v>483</v>
      </c>
      <c r="B190" s="26" t="s">
        <v>37</v>
      </c>
      <c r="C190" s="8">
        <v>118</v>
      </c>
      <c r="D190" s="64">
        <v>118714</v>
      </c>
      <c r="E190" s="27">
        <v>7750</v>
      </c>
      <c r="F190" s="28">
        <f t="shared" si="30"/>
        <v>1807.5163870967742</v>
      </c>
      <c r="G190" s="29">
        <f t="shared" si="31"/>
        <v>8.601200505249204E-05</v>
      </c>
      <c r="H190" s="7">
        <f t="shared" si="32"/>
        <v>15.317935483870968</v>
      </c>
      <c r="I190" s="7">
        <f t="shared" si="33"/>
        <v>568.5163870967742</v>
      </c>
      <c r="J190" s="7">
        <f t="shared" si="44"/>
        <v>568.5163870967742</v>
      </c>
      <c r="K190" s="7">
        <f t="shared" si="34"/>
        <v>7.795366134897055E-05</v>
      </c>
      <c r="L190" s="30">
        <f t="shared" si="35"/>
        <v>10611.709792373953</v>
      </c>
      <c r="M190" s="10">
        <f t="shared" si="36"/>
        <v>2716.1930545011887</v>
      </c>
      <c r="N190" s="31">
        <f t="shared" si="37"/>
        <v>13327.902846875142</v>
      </c>
      <c r="O190" s="7">
        <f t="shared" si="38"/>
        <v>627.5163870967742</v>
      </c>
      <c r="P190" s="7">
        <f t="shared" si="39"/>
        <v>627.5163870967742</v>
      </c>
      <c r="Q190" s="7">
        <f t="shared" si="40"/>
        <v>7.93624520261239E-05</v>
      </c>
      <c r="R190" s="30">
        <f t="shared" si="41"/>
        <v>4025.3618364566273</v>
      </c>
      <c r="S190" s="10">
        <f t="shared" si="42"/>
        <v>1245.9904968101453</v>
      </c>
      <c r="T190" s="31">
        <f t="shared" si="43"/>
        <v>5271.352333266773</v>
      </c>
    </row>
    <row r="191" spans="1:20" s="4" customFormat="1" ht="12.75">
      <c r="A191" s="25" t="s">
        <v>491</v>
      </c>
      <c r="B191" s="26" t="s">
        <v>277</v>
      </c>
      <c r="C191" s="59">
        <v>7257</v>
      </c>
      <c r="D191" s="64">
        <v>9835513</v>
      </c>
      <c r="E191" s="27">
        <v>608850</v>
      </c>
      <c r="F191" s="28">
        <f t="shared" si="30"/>
        <v>117231.36707070707</v>
      </c>
      <c r="G191" s="29">
        <f t="shared" si="31"/>
        <v>0.005578541366915058</v>
      </c>
      <c r="H191" s="7">
        <f t="shared" si="32"/>
        <v>16.154246530344093</v>
      </c>
      <c r="I191" s="7">
        <f t="shared" si="33"/>
        <v>41032.86707070708</v>
      </c>
      <c r="J191" s="7">
        <f t="shared" si="44"/>
        <v>41032.86707070708</v>
      </c>
      <c r="K191" s="7">
        <f t="shared" si="34"/>
        <v>0.005626332497013389</v>
      </c>
      <c r="L191" s="30">
        <f t="shared" si="35"/>
        <v>688251.1576648862</v>
      </c>
      <c r="M191" s="10">
        <f t="shared" si="36"/>
        <v>196042.17411019545</v>
      </c>
      <c r="N191" s="31">
        <f t="shared" si="37"/>
        <v>884293.3317750817</v>
      </c>
      <c r="O191" s="7">
        <f t="shared" si="38"/>
        <v>44661.36707070708</v>
      </c>
      <c r="P191" s="7">
        <f t="shared" si="39"/>
        <v>44661.36707070708</v>
      </c>
      <c r="Q191" s="7">
        <f t="shared" si="40"/>
        <v>0.005648355444498512</v>
      </c>
      <c r="R191" s="30">
        <f t="shared" si="41"/>
        <v>261075.7359716247</v>
      </c>
      <c r="S191" s="10">
        <f t="shared" si="42"/>
        <v>88679.18047862663</v>
      </c>
      <c r="T191" s="31">
        <f t="shared" si="43"/>
        <v>349754.91645025136</v>
      </c>
    </row>
    <row r="192" spans="1:20" s="4" customFormat="1" ht="12.75">
      <c r="A192" s="25" t="s">
        <v>486</v>
      </c>
      <c r="B192" s="26" t="s">
        <v>135</v>
      </c>
      <c r="C192" s="59">
        <v>2394</v>
      </c>
      <c r="D192" s="64">
        <v>3557753</v>
      </c>
      <c r="E192" s="27">
        <v>344550</v>
      </c>
      <c r="F192" s="28">
        <f t="shared" si="30"/>
        <v>24719.955542011317</v>
      </c>
      <c r="G192" s="29">
        <f t="shared" si="31"/>
        <v>0.0011763173801107114</v>
      </c>
      <c r="H192" s="7">
        <f t="shared" si="32"/>
        <v>10.32579596575243</v>
      </c>
      <c r="I192" s="7">
        <f t="shared" si="33"/>
        <v>-417.04445798868187</v>
      </c>
      <c r="J192" s="7">
        <f t="shared" si="44"/>
        <v>0</v>
      </c>
      <c r="K192" s="7">
        <f t="shared" si="34"/>
        <v>0</v>
      </c>
      <c r="L192" s="30">
        <f t="shared" si="35"/>
        <v>145127.86504444876</v>
      </c>
      <c r="M192" s="10">
        <f t="shared" si="36"/>
        <v>0</v>
      </c>
      <c r="N192" s="31">
        <f t="shared" si="37"/>
        <v>145127.86504444876</v>
      </c>
      <c r="O192" s="7">
        <f t="shared" si="38"/>
        <v>779.9555420113181</v>
      </c>
      <c r="P192" s="7">
        <f t="shared" si="39"/>
        <v>779.9555420113181</v>
      </c>
      <c r="Q192" s="7">
        <f t="shared" si="40"/>
        <v>9.864154236953296E-05</v>
      </c>
      <c r="R192" s="30">
        <f t="shared" si="41"/>
        <v>55051.653389181294</v>
      </c>
      <c r="S192" s="10">
        <f t="shared" si="42"/>
        <v>1548.6722152016675</v>
      </c>
      <c r="T192" s="31">
        <f t="shared" si="43"/>
        <v>56600.32560438296</v>
      </c>
    </row>
    <row r="193" spans="1:20" s="4" customFormat="1" ht="12.75">
      <c r="A193" s="25" t="s">
        <v>490</v>
      </c>
      <c r="B193" s="26" t="s">
        <v>229</v>
      </c>
      <c r="C193" s="59">
        <v>238</v>
      </c>
      <c r="D193" s="64">
        <v>387577</v>
      </c>
      <c r="E193" s="27">
        <v>42850</v>
      </c>
      <c r="F193" s="28">
        <f t="shared" si="30"/>
        <v>2152.703057176196</v>
      </c>
      <c r="G193" s="29">
        <f t="shared" si="31"/>
        <v>0.00010243796822653131</v>
      </c>
      <c r="H193" s="7">
        <f t="shared" si="32"/>
        <v>9.044970828471412</v>
      </c>
      <c r="I193" s="7">
        <f t="shared" si="33"/>
        <v>-346.29694282380405</v>
      </c>
      <c r="J193" s="7">
        <f t="shared" si="44"/>
        <v>0</v>
      </c>
      <c r="K193" s="7">
        <f t="shared" si="34"/>
        <v>0</v>
      </c>
      <c r="L193" s="30">
        <f t="shared" si="35"/>
        <v>12638.25892533218</v>
      </c>
      <c r="M193" s="10">
        <f t="shared" si="36"/>
        <v>0</v>
      </c>
      <c r="N193" s="31">
        <f t="shared" si="37"/>
        <v>12638.25892533218</v>
      </c>
      <c r="O193" s="7">
        <f t="shared" si="38"/>
        <v>-227.29694282380402</v>
      </c>
      <c r="P193" s="7">
        <f t="shared" si="39"/>
        <v>0</v>
      </c>
      <c r="Q193" s="7">
        <f t="shared" si="40"/>
        <v>0</v>
      </c>
      <c r="R193" s="30">
        <f t="shared" si="41"/>
        <v>4794.096913001666</v>
      </c>
      <c r="S193" s="10">
        <f t="shared" si="42"/>
        <v>0</v>
      </c>
      <c r="T193" s="31">
        <f t="shared" si="43"/>
        <v>4794.096913001666</v>
      </c>
    </row>
    <row r="194" spans="1:20" s="4" customFormat="1" ht="12.75">
      <c r="A194" s="25" t="s">
        <v>494</v>
      </c>
      <c r="B194" s="26" t="s">
        <v>352</v>
      </c>
      <c r="C194" s="59">
        <v>939</v>
      </c>
      <c r="D194" s="64">
        <v>861178</v>
      </c>
      <c r="E194" s="27">
        <v>53650</v>
      </c>
      <c r="F194" s="28">
        <f t="shared" si="30"/>
        <v>15072.62147250699</v>
      </c>
      <c r="G194" s="29">
        <f t="shared" si="31"/>
        <v>0.0007172418482633433</v>
      </c>
      <c r="H194" s="7">
        <f t="shared" si="32"/>
        <v>16.051780055917988</v>
      </c>
      <c r="I194" s="7">
        <f t="shared" si="33"/>
        <v>5213.12147250699</v>
      </c>
      <c r="J194" s="7">
        <f t="shared" si="44"/>
        <v>5213.12147250699</v>
      </c>
      <c r="K194" s="7">
        <f t="shared" si="34"/>
        <v>0.0007148112439011917</v>
      </c>
      <c r="L194" s="30">
        <f t="shared" si="35"/>
        <v>88489.53515351162</v>
      </c>
      <c r="M194" s="10">
        <f t="shared" si="36"/>
        <v>24906.659961385023</v>
      </c>
      <c r="N194" s="31">
        <f t="shared" si="37"/>
        <v>113396.19511489665</v>
      </c>
      <c r="O194" s="7">
        <f t="shared" si="38"/>
        <v>5682.62147250699</v>
      </c>
      <c r="P194" s="7">
        <f t="shared" si="39"/>
        <v>5682.62147250699</v>
      </c>
      <c r="Q194" s="7">
        <f t="shared" si="40"/>
        <v>0.0007186852539117953</v>
      </c>
      <c r="R194" s="30">
        <f t="shared" si="41"/>
        <v>33566.918498724466</v>
      </c>
      <c r="S194" s="10">
        <f t="shared" si="42"/>
        <v>11283.358486415185</v>
      </c>
      <c r="T194" s="31">
        <f t="shared" si="43"/>
        <v>44850.27698513965</v>
      </c>
    </row>
    <row r="195" spans="1:20" s="4" customFormat="1" ht="12.75">
      <c r="A195" s="25" t="s">
        <v>484</v>
      </c>
      <c r="B195" s="26" t="s">
        <v>86</v>
      </c>
      <c r="C195" s="59">
        <v>4740</v>
      </c>
      <c r="D195" s="64">
        <v>10280516</v>
      </c>
      <c r="E195" s="27">
        <v>1846200</v>
      </c>
      <c r="F195" s="28">
        <f t="shared" si="30"/>
        <v>26394.564965875852</v>
      </c>
      <c r="G195" s="29">
        <f t="shared" si="31"/>
        <v>0.0012560049089511763</v>
      </c>
      <c r="H195" s="7">
        <f t="shared" si="32"/>
        <v>5.568473621492796</v>
      </c>
      <c r="I195" s="7">
        <f t="shared" si="33"/>
        <v>-23375.435034124148</v>
      </c>
      <c r="J195" s="7">
        <f t="shared" si="44"/>
        <v>0</v>
      </c>
      <c r="K195" s="7">
        <f t="shared" si="34"/>
        <v>0</v>
      </c>
      <c r="L195" s="30">
        <f t="shared" si="35"/>
        <v>154959.29415263396</v>
      </c>
      <c r="M195" s="10">
        <f t="shared" si="36"/>
        <v>0</v>
      </c>
      <c r="N195" s="31">
        <f t="shared" si="37"/>
        <v>154959.29415263396</v>
      </c>
      <c r="O195" s="7">
        <f t="shared" si="38"/>
        <v>-21005.435034124148</v>
      </c>
      <c r="P195" s="7">
        <f t="shared" si="39"/>
        <v>0</v>
      </c>
      <c r="Q195" s="7">
        <f t="shared" si="40"/>
        <v>0</v>
      </c>
      <c r="R195" s="30">
        <f t="shared" si="41"/>
        <v>58781.02973891505</v>
      </c>
      <c r="S195" s="10">
        <f t="shared" si="42"/>
        <v>0</v>
      </c>
      <c r="T195" s="31">
        <f t="shared" si="43"/>
        <v>58781.02973891505</v>
      </c>
    </row>
    <row r="196" spans="1:20" s="4" customFormat="1" ht="12.75">
      <c r="A196" s="25" t="s">
        <v>496</v>
      </c>
      <c r="B196" s="26" t="s">
        <v>414</v>
      </c>
      <c r="C196" s="59">
        <v>1004</v>
      </c>
      <c r="D196" s="64">
        <v>1584017</v>
      </c>
      <c r="E196" s="27">
        <v>113350</v>
      </c>
      <c r="F196" s="28">
        <f t="shared" si="30"/>
        <v>14030.463767093075</v>
      </c>
      <c r="G196" s="29">
        <f t="shared" si="31"/>
        <v>0.0006676500025332299</v>
      </c>
      <c r="H196" s="7">
        <f t="shared" si="32"/>
        <v>13.974565505072784</v>
      </c>
      <c r="I196" s="7">
        <f t="shared" si="33"/>
        <v>3488.4637670930747</v>
      </c>
      <c r="J196" s="7">
        <f t="shared" si="44"/>
        <v>3488.4637670930747</v>
      </c>
      <c r="K196" s="7">
        <f t="shared" si="34"/>
        <v>0.0004783301401685675</v>
      </c>
      <c r="L196" s="30">
        <f t="shared" si="35"/>
        <v>82371.15348533662</v>
      </c>
      <c r="M196" s="10">
        <f t="shared" si="36"/>
        <v>16666.786165029833</v>
      </c>
      <c r="N196" s="31">
        <f t="shared" si="37"/>
        <v>99037.93965036645</v>
      </c>
      <c r="O196" s="7">
        <f t="shared" si="38"/>
        <v>3990.4637670930747</v>
      </c>
      <c r="P196" s="7">
        <f t="shared" si="39"/>
        <v>3990.4637670930747</v>
      </c>
      <c r="Q196" s="7">
        <f t="shared" si="40"/>
        <v>0.0005046768431707427</v>
      </c>
      <c r="R196" s="30">
        <f t="shared" si="41"/>
        <v>31246.02011855516</v>
      </c>
      <c r="S196" s="10">
        <f t="shared" si="42"/>
        <v>7923.426437780659</v>
      </c>
      <c r="T196" s="31">
        <f t="shared" si="43"/>
        <v>39169.44655633582</v>
      </c>
    </row>
    <row r="197" spans="1:20" s="4" customFormat="1" ht="12.75">
      <c r="A197" s="25" t="s">
        <v>484</v>
      </c>
      <c r="B197" s="26" t="s">
        <v>87</v>
      </c>
      <c r="C197" s="59">
        <v>2730</v>
      </c>
      <c r="D197" s="64">
        <v>5823319</v>
      </c>
      <c r="E197" s="27">
        <v>484800</v>
      </c>
      <c r="F197" s="28">
        <f t="shared" si="30"/>
        <v>32792.204764851485</v>
      </c>
      <c r="G197" s="29">
        <f t="shared" si="31"/>
        <v>0.0015604413337834645</v>
      </c>
      <c r="H197" s="7">
        <f t="shared" si="32"/>
        <v>12.011796617161716</v>
      </c>
      <c r="I197" s="7">
        <f t="shared" si="33"/>
        <v>4127.2047648514845</v>
      </c>
      <c r="J197" s="7">
        <f t="shared" si="44"/>
        <v>4127.2047648514845</v>
      </c>
      <c r="K197" s="7">
        <f t="shared" si="34"/>
        <v>0.0005659128388542377</v>
      </c>
      <c r="L197" s="30">
        <f t="shared" si="35"/>
        <v>192519.06256608415</v>
      </c>
      <c r="M197" s="10">
        <f t="shared" si="36"/>
        <v>19718.490392231335</v>
      </c>
      <c r="N197" s="31">
        <f t="shared" si="37"/>
        <v>212237.55295831547</v>
      </c>
      <c r="O197" s="7">
        <f t="shared" si="38"/>
        <v>5492.2047648514845</v>
      </c>
      <c r="P197" s="7">
        <f t="shared" si="39"/>
        <v>5492.2047648514845</v>
      </c>
      <c r="Q197" s="7">
        <f t="shared" si="40"/>
        <v>0.000694603114963682</v>
      </c>
      <c r="R197" s="30">
        <f t="shared" si="41"/>
        <v>73028.65442106614</v>
      </c>
      <c r="S197" s="10">
        <f t="shared" si="42"/>
        <v>10905.268904929808</v>
      </c>
      <c r="T197" s="31">
        <f t="shared" si="43"/>
        <v>83933.92332599594</v>
      </c>
    </row>
    <row r="198" spans="1:20" s="4" customFormat="1" ht="12.75">
      <c r="A198" s="25" t="s">
        <v>490</v>
      </c>
      <c r="B198" s="26" t="s">
        <v>230</v>
      </c>
      <c r="C198" s="59">
        <v>1185</v>
      </c>
      <c r="D198" s="64">
        <v>1749971</v>
      </c>
      <c r="E198" s="27">
        <v>109100</v>
      </c>
      <c r="F198" s="28">
        <f t="shared" si="30"/>
        <v>19007.47603116407</v>
      </c>
      <c r="G198" s="29">
        <f t="shared" si="31"/>
        <v>0.0009044848146873672</v>
      </c>
      <c r="H198" s="7">
        <f t="shared" si="32"/>
        <v>16.04006416131989</v>
      </c>
      <c r="I198" s="7">
        <f t="shared" si="33"/>
        <v>6564.976031164069</v>
      </c>
      <c r="J198" s="7">
        <f t="shared" si="44"/>
        <v>6564.976031164069</v>
      </c>
      <c r="K198" s="7">
        <f t="shared" si="34"/>
        <v>0.0009001744363269495</v>
      </c>
      <c r="L198" s="30">
        <f t="shared" si="35"/>
        <v>111590.58969981987</v>
      </c>
      <c r="M198" s="10">
        <f t="shared" si="36"/>
        <v>31365.397204952096</v>
      </c>
      <c r="N198" s="31">
        <f t="shared" si="37"/>
        <v>142955.98690477197</v>
      </c>
      <c r="O198" s="7">
        <f t="shared" si="38"/>
        <v>7157.476031164069</v>
      </c>
      <c r="P198" s="7">
        <f t="shared" si="39"/>
        <v>7157.476031164069</v>
      </c>
      <c r="Q198" s="7">
        <f t="shared" si="40"/>
        <v>0.0009052111782760329</v>
      </c>
      <c r="R198" s="30">
        <f t="shared" si="41"/>
        <v>42329.88932736878</v>
      </c>
      <c r="S198" s="10">
        <f t="shared" si="42"/>
        <v>14211.815498933716</v>
      </c>
      <c r="T198" s="31">
        <f t="shared" si="43"/>
        <v>56541.70482630249</v>
      </c>
    </row>
    <row r="199" spans="1:20" s="4" customFormat="1" ht="12.75">
      <c r="A199" s="25" t="s">
        <v>494</v>
      </c>
      <c r="B199" s="26" t="s">
        <v>353</v>
      </c>
      <c r="C199" s="59">
        <v>1782</v>
      </c>
      <c r="D199" s="64">
        <v>2217430</v>
      </c>
      <c r="E199" s="27">
        <v>126150</v>
      </c>
      <c r="F199" s="28">
        <f aca="true" t="shared" si="45" ref="F199:F262">(C199*D199)/E199</f>
        <v>31323.505826397148</v>
      </c>
      <c r="G199" s="29">
        <f aca="true" t="shared" si="46" ref="G199:G262">F199/$F$500</f>
        <v>0.0014905522077889677</v>
      </c>
      <c r="H199" s="7">
        <f aca="true" t="shared" si="47" ref="H199:H262">D199/E199</f>
        <v>17.57772493063813</v>
      </c>
      <c r="I199" s="7">
        <f aca="true" t="shared" si="48" ref="I199:I262">(H199-10.5)*C199</f>
        <v>12612.505826397148</v>
      </c>
      <c r="J199" s="7">
        <f t="shared" si="44"/>
        <v>12612.505826397148</v>
      </c>
      <c r="K199" s="7">
        <f aca="true" t="shared" si="49" ref="K199:K262">J199/$J$500</f>
        <v>0.0017293978331455202</v>
      </c>
      <c r="L199" s="30">
        <f aca="true" t="shared" si="50" ref="L199:L262">$A$509*G199</f>
        <v>183896.50897901636</v>
      </c>
      <c r="M199" s="10">
        <f aca="true" t="shared" si="51" ref="M199:M262">$E$509*K199</f>
        <v>60258.59852599856</v>
      </c>
      <c r="N199" s="31">
        <f aca="true" t="shared" si="52" ref="N199:N262">L199+M199</f>
        <v>244155.10750501492</v>
      </c>
      <c r="O199" s="7">
        <f aca="true" t="shared" si="53" ref="O199:O262">(H199-10)*C199</f>
        <v>13503.505826397148</v>
      </c>
      <c r="P199" s="7">
        <f aca="true" t="shared" si="54" ref="P199:P262">IF(O199&gt;0,O199,0)</f>
        <v>13503.505826397148</v>
      </c>
      <c r="Q199" s="7">
        <f aca="true" t="shared" si="55" ref="Q199:Q262">P199/$P$500</f>
        <v>0.001707798163311801</v>
      </c>
      <c r="R199" s="30">
        <f aca="true" t="shared" si="56" ref="R199:R262">$M$509*G199</f>
        <v>69757.84332452368</v>
      </c>
      <c r="S199" s="10">
        <f aca="true" t="shared" si="57" ref="S199:S262">$S$509*Q199</f>
        <v>26812.431163995276</v>
      </c>
      <c r="T199" s="31">
        <f aca="true" t="shared" si="58" ref="T199:T262">R199+S199</f>
        <v>96570.27448851896</v>
      </c>
    </row>
    <row r="200" spans="1:20" s="4" customFormat="1" ht="12.75">
      <c r="A200" s="9" t="s">
        <v>483</v>
      </c>
      <c r="B200" s="26" t="s">
        <v>38</v>
      </c>
      <c r="C200" s="8">
        <v>121</v>
      </c>
      <c r="D200" s="64">
        <v>174911</v>
      </c>
      <c r="E200" s="27">
        <v>10000</v>
      </c>
      <c r="F200" s="28">
        <f t="shared" si="45"/>
        <v>2116.4231</v>
      </c>
      <c r="G200" s="29">
        <f t="shared" si="46"/>
        <v>0.0001007115596129113</v>
      </c>
      <c r="H200" s="7">
        <f t="shared" si="47"/>
        <v>17.4911</v>
      </c>
      <c r="I200" s="7">
        <f t="shared" si="48"/>
        <v>845.9231</v>
      </c>
      <c r="J200" s="7">
        <f aca="true" t="shared" si="59" ref="J200:J263">IF(I200&gt;0,I200,0)</f>
        <v>845.9231</v>
      </c>
      <c r="K200" s="7">
        <f t="shared" si="49"/>
        <v>0.00011599103273244153</v>
      </c>
      <c r="L200" s="30">
        <f t="shared" si="50"/>
        <v>12425.263690776148</v>
      </c>
      <c r="M200" s="10">
        <f t="shared" si="51"/>
        <v>4041.55535532698</v>
      </c>
      <c r="N200" s="31">
        <f t="shared" si="52"/>
        <v>16466.819046103126</v>
      </c>
      <c r="O200" s="7">
        <f t="shared" si="53"/>
        <v>906.4231</v>
      </c>
      <c r="P200" s="7">
        <f t="shared" si="54"/>
        <v>906.4231</v>
      </c>
      <c r="Q200" s="7">
        <f t="shared" si="55"/>
        <v>0.00011463598603685022</v>
      </c>
      <c r="R200" s="30">
        <f t="shared" si="56"/>
        <v>4713.300989884249</v>
      </c>
      <c r="S200" s="10">
        <f t="shared" si="57"/>
        <v>1799.7849807785485</v>
      </c>
      <c r="T200" s="31">
        <f t="shared" si="58"/>
        <v>6513.085970662798</v>
      </c>
    </row>
    <row r="201" spans="1:20" s="4" customFormat="1" ht="12.75">
      <c r="A201" s="25" t="s">
        <v>490</v>
      </c>
      <c r="B201" s="26" t="s">
        <v>231</v>
      </c>
      <c r="C201" s="59">
        <v>1416</v>
      </c>
      <c r="D201" s="64">
        <v>1133302</v>
      </c>
      <c r="E201" s="27">
        <v>83850</v>
      </c>
      <c r="F201" s="28">
        <f t="shared" si="45"/>
        <v>19138.409445438283</v>
      </c>
      <c r="G201" s="29">
        <f t="shared" si="46"/>
        <v>0.0009107153781115707</v>
      </c>
      <c r="H201" s="7">
        <f t="shared" si="47"/>
        <v>13.51582587954681</v>
      </c>
      <c r="I201" s="7">
        <f t="shared" si="48"/>
        <v>4270.409445438283</v>
      </c>
      <c r="J201" s="7">
        <f t="shared" si="59"/>
        <v>4270.409445438283</v>
      </c>
      <c r="K201" s="7">
        <f t="shared" si="49"/>
        <v>0.0005855487357736884</v>
      </c>
      <c r="L201" s="30">
        <f t="shared" si="50"/>
        <v>112359.28391710126</v>
      </c>
      <c r="M201" s="10">
        <f t="shared" si="51"/>
        <v>20402.677458092836</v>
      </c>
      <c r="N201" s="31">
        <f t="shared" si="52"/>
        <v>132761.9613751941</v>
      </c>
      <c r="O201" s="7">
        <f t="shared" si="53"/>
        <v>4978.409445438283</v>
      </c>
      <c r="P201" s="7">
        <f t="shared" si="54"/>
        <v>4978.409445438283</v>
      </c>
      <c r="Q201" s="7">
        <f t="shared" si="55"/>
        <v>0.0006296230487428953</v>
      </c>
      <c r="R201" s="30">
        <f t="shared" si="56"/>
        <v>42621.47969562151</v>
      </c>
      <c r="S201" s="10">
        <f t="shared" si="57"/>
        <v>9885.081865263457</v>
      </c>
      <c r="T201" s="31">
        <f t="shared" si="58"/>
        <v>52506.56156088496</v>
      </c>
    </row>
    <row r="202" spans="1:20" s="4" customFormat="1" ht="12.75">
      <c r="A202" s="25" t="s">
        <v>491</v>
      </c>
      <c r="B202" s="26" t="s">
        <v>278</v>
      </c>
      <c r="C202" s="59">
        <v>5416</v>
      </c>
      <c r="D202" s="64">
        <v>5176344.766</v>
      </c>
      <c r="E202" s="27">
        <v>467600</v>
      </c>
      <c r="F202" s="28">
        <f t="shared" si="45"/>
        <v>59955.26786282292</v>
      </c>
      <c r="G202" s="29">
        <f t="shared" si="46"/>
        <v>0.0028530157951284674</v>
      </c>
      <c r="H202" s="7">
        <f t="shared" si="47"/>
        <v>11.070027301112061</v>
      </c>
      <c r="I202" s="7">
        <f t="shared" si="48"/>
        <v>3087.2678628229232</v>
      </c>
      <c r="J202" s="7">
        <f t="shared" si="59"/>
        <v>3087.2678628229232</v>
      </c>
      <c r="K202" s="7">
        <f t="shared" si="49"/>
        <v>0.00042331907915803285</v>
      </c>
      <c r="L202" s="30">
        <f t="shared" si="50"/>
        <v>351990.1161760575</v>
      </c>
      <c r="M202" s="10">
        <f t="shared" si="51"/>
        <v>14749.997918629799</v>
      </c>
      <c r="N202" s="31">
        <f t="shared" si="52"/>
        <v>366740.1140946873</v>
      </c>
      <c r="O202" s="7">
        <f t="shared" si="53"/>
        <v>5795.267862822923</v>
      </c>
      <c r="P202" s="7">
        <f t="shared" si="54"/>
        <v>5795.267862822923</v>
      </c>
      <c r="Q202" s="7">
        <f t="shared" si="55"/>
        <v>0.00073293172449199</v>
      </c>
      <c r="R202" s="30">
        <f t="shared" si="56"/>
        <v>133521.13921201226</v>
      </c>
      <c r="S202" s="10">
        <f t="shared" si="57"/>
        <v>11507.028074524243</v>
      </c>
      <c r="T202" s="31">
        <f t="shared" si="58"/>
        <v>145028.1672865365</v>
      </c>
    </row>
    <row r="203" spans="1:20" s="4" customFormat="1" ht="12.75">
      <c r="A203" s="9" t="s">
        <v>483</v>
      </c>
      <c r="B203" s="26" t="s">
        <v>39</v>
      </c>
      <c r="C203" s="8">
        <v>83</v>
      </c>
      <c r="D203" s="64">
        <v>95306</v>
      </c>
      <c r="E203" s="27">
        <v>9550</v>
      </c>
      <c r="F203" s="28">
        <f t="shared" si="45"/>
        <v>828.3139267015707</v>
      </c>
      <c r="G203" s="29">
        <f t="shared" si="46"/>
        <v>3.94159312508023E-05</v>
      </c>
      <c r="H203" s="7">
        <f t="shared" si="47"/>
        <v>9.979685863874346</v>
      </c>
      <c r="I203" s="7">
        <f t="shared" si="48"/>
        <v>-43.186073298429264</v>
      </c>
      <c r="J203" s="7">
        <f t="shared" si="59"/>
        <v>0</v>
      </c>
      <c r="K203" s="7">
        <f t="shared" si="49"/>
        <v>0</v>
      </c>
      <c r="L203" s="30">
        <f t="shared" si="50"/>
        <v>4862.930742916784</v>
      </c>
      <c r="M203" s="10">
        <f t="shared" si="51"/>
        <v>0</v>
      </c>
      <c r="N203" s="31">
        <f t="shared" si="52"/>
        <v>4862.930742916784</v>
      </c>
      <c r="O203" s="7">
        <f t="shared" si="53"/>
        <v>-1.6860732984292657</v>
      </c>
      <c r="P203" s="7">
        <f t="shared" si="54"/>
        <v>0</v>
      </c>
      <c r="Q203" s="7">
        <f t="shared" si="55"/>
        <v>0</v>
      </c>
      <c r="R203" s="30">
        <f t="shared" si="56"/>
        <v>1844.6655825375478</v>
      </c>
      <c r="S203" s="10">
        <f t="shared" si="57"/>
        <v>0</v>
      </c>
      <c r="T203" s="31">
        <f t="shared" si="58"/>
        <v>1844.6655825375478</v>
      </c>
    </row>
    <row r="204" spans="1:20" s="4" customFormat="1" ht="12.75">
      <c r="A204" s="25" t="s">
        <v>494</v>
      </c>
      <c r="B204" s="26" t="s">
        <v>354</v>
      </c>
      <c r="C204" s="59">
        <v>73</v>
      </c>
      <c r="D204" s="64">
        <v>113570</v>
      </c>
      <c r="E204" s="27">
        <v>8600</v>
      </c>
      <c r="F204" s="28">
        <f t="shared" si="45"/>
        <v>964.0244186046511</v>
      </c>
      <c r="G204" s="29">
        <f t="shared" si="46"/>
        <v>4.587381544956889E-05</v>
      </c>
      <c r="H204" s="7">
        <f t="shared" si="47"/>
        <v>13.205813953488372</v>
      </c>
      <c r="I204" s="7">
        <f t="shared" si="48"/>
        <v>197.52441860465115</v>
      </c>
      <c r="J204" s="7">
        <f t="shared" si="59"/>
        <v>197.52441860465115</v>
      </c>
      <c r="K204" s="7">
        <f t="shared" si="49"/>
        <v>2.7084094646225614E-05</v>
      </c>
      <c r="L204" s="30">
        <f t="shared" si="50"/>
        <v>5659.6706043843305</v>
      </c>
      <c r="M204" s="10">
        <f t="shared" si="51"/>
        <v>943.7097436155557</v>
      </c>
      <c r="N204" s="31">
        <f t="shared" si="52"/>
        <v>6603.380347999886</v>
      </c>
      <c r="O204" s="7">
        <f t="shared" si="53"/>
        <v>234.02441860465115</v>
      </c>
      <c r="P204" s="7">
        <f t="shared" si="54"/>
        <v>234.02441860465115</v>
      </c>
      <c r="Q204" s="7">
        <f t="shared" si="55"/>
        <v>2.9597237739687767E-05</v>
      </c>
      <c r="R204" s="30">
        <f t="shared" si="56"/>
        <v>2146.8945630398243</v>
      </c>
      <c r="S204" s="10">
        <f t="shared" si="57"/>
        <v>464.67663251309796</v>
      </c>
      <c r="T204" s="31">
        <f t="shared" si="58"/>
        <v>2611.5711955529223</v>
      </c>
    </row>
    <row r="205" spans="1:20" s="4" customFormat="1" ht="12.75">
      <c r="A205" s="25" t="s">
        <v>490</v>
      </c>
      <c r="B205" s="26" t="s">
        <v>232</v>
      </c>
      <c r="C205" s="59">
        <v>1620</v>
      </c>
      <c r="D205" s="64">
        <v>2053181</v>
      </c>
      <c r="E205" s="27">
        <v>144300</v>
      </c>
      <c r="F205" s="28">
        <f t="shared" si="45"/>
        <v>23050.264864864865</v>
      </c>
      <c r="G205" s="29">
        <f t="shared" si="46"/>
        <v>0.0010968639134732714</v>
      </c>
      <c r="H205" s="7">
        <f t="shared" si="47"/>
        <v>14.228558558558559</v>
      </c>
      <c r="I205" s="7">
        <f t="shared" si="48"/>
        <v>6040.264864864866</v>
      </c>
      <c r="J205" s="7">
        <f t="shared" si="59"/>
        <v>6040.264864864866</v>
      </c>
      <c r="K205" s="7">
        <f t="shared" si="49"/>
        <v>0.0008282272462510566</v>
      </c>
      <c r="L205" s="30">
        <f t="shared" si="50"/>
        <v>135325.31330251432</v>
      </c>
      <c r="M205" s="10">
        <f t="shared" si="51"/>
        <v>28858.491761470985</v>
      </c>
      <c r="N205" s="31">
        <f t="shared" si="52"/>
        <v>164183.8050639853</v>
      </c>
      <c r="O205" s="7">
        <f t="shared" si="53"/>
        <v>6850.264864864866</v>
      </c>
      <c r="P205" s="7">
        <f t="shared" si="54"/>
        <v>6850.264864864866</v>
      </c>
      <c r="Q205" s="7">
        <f t="shared" si="55"/>
        <v>0.000866357959541603</v>
      </c>
      <c r="R205" s="30">
        <f t="shared" si="56"/>
        <v>51333.2311505491</v>
      </c>
      <c r="S205" s="10">
        <f t="shared" si="57"/>
        <v>13601.819964803166</v>
      </c>
      <c r="T205" s="31">
        <f t="shared" si="58"/>
        <v>64935.05111535227</v>
      </c>
    </row>
    <row r="206" spans="1:20" s="4" customFormat="1" ht="12.75">
      <c r="A206" s="9" t="s">
        <v>483</v>
      </c>
      <c r="B206" s="26" t="s">
        <v>40</v>
      </c>
      <c r="C206" s="8">
        <v>1309</v>
      </c>
      <c r="D206" s="64">
        <v>804824</v>
      </c>
      <c r="E206" s="27">
        <v>59250</v>
      </c>
      <c r="F206" s="28">
        <f t="shared" si="45"/>
        <v>17780.83740084388</v>
      </c>
      <c r="G206" s="29">
        <f t="shared" si="46"/>
        <v>0.0008461143076082336</v>
      </c>
      <c r="H206" s="7">
        <f t="shared" si="47"/>
        <v>13.583527426160337</v>
      </c>
      <c r="I206" s="7">
        <f t="shared" si="48"/>
        <v>4036.337400843882</v>
      </c>
      <c r="J206" s="7">
        <f t="shared" si="59"/>
        <v>4036.337400843882</v>
      </c>
      <c r="K206" s="7">
        <f t="shared" si="49"/>
        <v>0.000553453314586705</v>
      </c>
      <c r="L206" s="30">
        <f t="shared" si="50"/>
        <v>104389.14286481754</v>
      </c>
      <c r="M206" s="10">
        <f t="shared" si="51"/>
        <v>19284.354616024997</v>
      </c>
      <c r="N206" s="31">
        <f t="shared" si="52"/>
        <v>123673.49748084253</v>
      </c>
      <c r="O206" s="7">
        <f t="shared" si="53"/>
        <v>4690.837400843881</v>
      </c>
      <c r="P206" s="7">
        <f t="shared" si="54"/>
        <v>4690.837400843881</v>
      </c>
      <c r="Q206" s="7">
        <f t="shared" si="55"/>
        <v>0.0005932536039563355</v>
      </c>
      <c r="R206" s="30">
        <f t="shared" si="56"/>
        <v>39598.149596065334</v>
      </c>
      <c r="S206" s="10">
        <f t="shared" si="57"/>
        <v>9314.081582114468</v>
      </c>
      <c r="T206" s="31">
        <f t="shared" si="58"/>
        <v>48912.231178179805</v>
      </c>
    </row>
    <row r="207" spans="1:20" s="4" customFormat="1" ht="12.75">
      <c r="A207" s="25" t="s">
        <v>491</v>
      </c>
      <c r="B207" s="26" t="s">
        <v>279</v>
      </c>
      <c r="C207" s="59">
        <v>3076</v>
      </c>
      <c r="D207" s="64">
        <v>4372417</v>
      </c>
      <c r="E207" s="27">
        <v>274100</v>
      </c>
      <c r="F207" s="28">
        <f t="shared" si="45"/>
        <v>49068.05797883984</v>
      </c>
      <c r="G207" s="29">
        <f t="shared" si="46"/>
        <v>0.002334939854996724</v>
      </c>
      <c r="H207" s="7">
        <f t="shared" si="47"/>
        <v>15.951904414447283</v>
      </c>
      <c r="I207" s="7">
        <f t="shared" si="48"/>
        <v>16770.057978839843</v>
      </c>
      <c r="J207" s="7">
        <f t="shared" si="59"/>
        <v>16770.057978839843</v>
      </c>
      <c r="K207" s="7">
        <f t="shared" si="49"/>
        <v>0.002299471836090721</v>
      </c>
      <c r="L207" s="30">
        <f t="shared" si="50"/>
        <v>288072.62554513675</v>
      </c>
      <c r="M207" s="10">
        <f t="shared" si="51"/>
        <v>80122.07922153221</v>
      </c>
      <c r="N207" s="31">
        <f t="shared" si="52"/>
        <v>368194.70476666896</v>
      </c>
      <c r="O207" s="7">
        <f t="shared" si="53"/>
        <v>18308.057978839843</v>
      </c>
      <c r="P207" s="7">
        <f t="shared" si="54"/>
        <v>18308.057978839843</v>
      </c>
      <c r="Q207" s="7">
        <f t="shared" si="55"/>
        <v>0.0023154333542736594</v>
      </c>
      <c r="R207" s="30">
        <f t="shared" si="56"/>
        <v>109275.18521384668</v>
      </c>
      <c r="S207" s="10">
        <f t="shared" si="57"/>
        <v>36352.303662096456</v>
      </c>
      <c r="T207" s="31">
        <f t="shared" si="58"/>
        <v>145627.48887594312</v>
      </c>
    </row>
    <row r="208" spans="1:20" s="4" customFormat="1" ht="12.75">
      <c r="A208" s="25" t="s">
        <v>497</v>
      </c>
      <c r="B208" s="26" t="s">
        <v>446</v>
      </c>
      <c r="C208" s="59">
        <v>4281</v>
      </c>
      <c r="D208" s="64">
        <v>4406630</v>
      </c>
      <c r="E208" s="27">
        <v>408150</v>
      </c>
      <c r="F208" s="28">
        <f t="shared" si="45"/>
        <v>46220.22058066887</v>
      </c>
      <c r="G208" s="29">
        <f t="shared" si="46"/>
        <v>0.0021994234046736416</v>
      </c>
      <c r="H208" s="7">
        <f t="shared" si="47"/>
        <v>10.796594389317653</v>
      </c>
      <c r="I208" s="7">
        <f t="shared" si="48"/>
        <v>1269.7205806688708</v>
      </c>
      <c r="J208" s="7">
        <f t="shared" si="59"/>
        <v>1269.7205806688708</v>
      </c>
      <c r="K208" s="7">
        <f t="shared" si="49"/>
        <v>0.00017410116999218682</v>
      </c>
      <c r="L208" s="30">
        <f t="shared" si="50"/>
        <v>271353.3170946062</v>
      </c>
      <c r="M208" s="10">
        <f t="shared" si="51"/>
        <v>6066.32684764272</v>
      </c>
      <c r="N208" s="31">
        <f t="shared" si="52"/>
        <v>277419.6439422489</v>
      </c>
      <c r="O208" s="7">
        <f t="shared" si="53"/>
        <v>3410.2205806688708</v>
      </c>
      <c r="P208" s="7">
        <f t="shared" si="54"/>
        <v>3410.2205806688708</v>
      </c>
      <c r="Q208" s="7">
        <f t="shared" si="55"/>
        <v>0.000431293067076662</v>
      </c>
      <c r="R208" s="30">
        <f t="shared" si="56"/>
        <v>102933.01533872643</v>
      </c>
      <c r="S208" s="10">
        <f t="shared" si="57"/>
        <v>6771.301153103594</v>
      </c>
      <c r="T208" s="31">
        <f t="shared" si="58"/>
        <v>109704.31649183002</v>
      </c>
    </row>
    <row r="209" spans="1:20" s="4" customFormat="1" ht="12.75">
      <c r="A209" s="25" t="s">
        <v>488</v>
      </c>
      <c r="B209" s="26" t="s">
        <v>189</v>
      </c>
      <c r="C209" s="59">
        <v>1536</v>
      </c>
      <c r="D209" s="64">
        <v>2518783</v>
      </c>
      <c r="E209" s="27">
        <v>183550</v>
      </c>
      <c r="F209" s="28">
        <f t="shared" si="45"/>
        <v>21077.911675292835</v>
      </c>
      <c r="G209" s="29">
        <f t="shared" si="46"/>
        <v>0.0010030080271765762</v>
      </c>
      <c r="H209" s="7">
        <f t="shared" si="47"/>
        <v>13.72259874693544</v>
      </c>
      <c r="I209" s="7">
        <f t="shared" si="48"/>
        <v>4949.911675292835</v>
      </c>
      <c r="J209" s="7">
        <f t="shared" si="59"/>
        <v>4949.911675292835</v>
      </c>
      <c r="K209" s="7">
        <f t="shared" si="49"/>
        <v>0.0006787205209924942</v>
      </c>
      <c r="L209" s="30">
        <f t="shared" si="50"/>
        <v>123745.86660691934</v>
      </c>
      <c r="M209" s="10">
        <f t="shared" si="51"/>
        <v>23649.126072659918</v>
      </c>
      <c r="N209" s="31">
        <f t="shared" si="52"/>
        <v>147394.99267957927</v>
      </c>
      <c r="O209" s="7">
        <f t="shared" si="53"/>
        <v>5717.911675292835</v>
      </c>
      <c r="P209" s="7">
        <f t="shared" si="54"/>
        <v>5717.911675292835</v>
      </c>
      <c r="Q209" s="7">
        <f t="shared" si="55"/>
        <v>0.0007231484314210574</v>
      </c>
      <c r="R209" s="30">
        <f t="shared" si="56"/>
        <v>46940.77567186377</v>
      </c>
      <c r="S209" s="10">
        <f t="shared" si="57"/>
        <v>11353.4303733106</v>
      </c>
      <c r="T209" s="31">
        <f t="shared" si="58"/>
        <v>58294.20604517437</v>
      </c>
    </row>
    <row r="210" spans="1:20" s="4" customFormat="1" ht="12.75">
      <c r="A210" s="9" t="s">
        <v>483</v>
      </c>
      <c r="B210" s="26" t="s">
        <v>41</v>
      </c>
      <c r="C210" s="8">
        <v>6123</v>
      </c>
      <c r="D210" s="64">
        <v>5851214.91325</v>
      </c>
      <c r="E210" s="27">
        <v>291900</v>
      </c>
      <c r="F210" s="28">
        <f t="shared" si="45"/>
        <v>122737.20080106115</v>
      </c>
      <c r="G210" s="29">
        <f t="shared" si="46"/>
        <v>0.005840540539931706</v>
      </c>
      <c r="H210" s="7">
        <f t="shared" si="47"/>
        <v>20.045272056354918</v>
      </c>
      <c r="I210" s="7">
        <f t="shared" si="48"/>
        <v>58445.70080106116</v>
      </c>
      <c r="J210" s="7">
        <f t="shared" si="59"/>
        <v>58445.70080106116</v>
      </c>
      <c r="K210" s="7">
        <f t="shared" si="49"/>
        <v>0.0080139402679586</v>
      </c>
      <c r="L210" s="30">
        <f t="shared" si="50"/>
        <v>720575.2406600204</v>
      </c>
      <c r="M210" s="10">
        <f t="shared" si="51"/>
        <v>279235.2343473859</v>
      </c>
      <c r="N210" s="31">
        <f t="shared" si="52"/>
        <v>999810.4750074062</v>
      </c>
      <c r="O210" s="7">
        <f t="shared" si="53"/>
        <v>61507.20080106116</v>
      </c>
      <c r="P210" s="7">
        <f t="shared" si="54"/>
        <v>61507.20080106116</v>
      </c>
      <c r="Q210" s="7">
        <f t="shared" si="55"/>
        <v>0.0077788602388842365</v>
      </c>
      <c r="R210" s="30">
        <f t="shared" si="56"/>
        <v>273337.2972688039</v>
      </c>
      <c r="S210" s="10">
        <f t="shared" si="57"/>
        <v>122128.10575048251</v>
      </c>
      <c r="T210" s="31">
        <f t="shared" si="58"/>
        <v>395465.4030192864</v>
      </c>
    </row>
    <row r="211" spans="1:20" s="4" customFormat="1" ht="12.75">
      <c r="A211" s="25" t="s">
        <v>491</v>
      </c>
      <c r="B211" s="26" t="s">
        <v>280</v>
      </c>
      <c r="C211" s="59">
        <v>1241</v>
      </c>
      <c r="D211" s="64">
        <v>959812</v>
      </c>
      <c r="E211" s="27">
        <v>64450</v>
      </c>
      <c r="F211" s="28">
        <f t="shared" si="45"/>
        <v>18481.407168347556</v>
      </c>
      <c r="G211" s="29">
        <f t="shared" si="46"/>
        <v>0.0008794514384980589</v>
      </c>
      <c r="H211" s="7">
        <f t="shared" si="47"/>
        <v>14.892350659425912</v>
      </c>
      <c r="I211" s="7">
        <f t="shared" si="48"/>
        <v>5450.907168347557</v>
      </c>
      <c r="J211" s="7">
        <f t="shared" si="59"/>
        <v>5450.907168347557</v>
      </c>
      <c r="K211" s="7">
        <f t="shared" si="49"/>
        <v>0.0007474158724183104</v>
      </c>
      <c r="L211" s="30">
        <f t="shared" si="50"/>
        <v>108502.10312074127</v>
      </c>
      <c r="M211" s="10">
        <f t="shared" si="51"/>
        <v>26042.725464791412</v>
      </c>
      <c r="N211" s="31">
        <f t="shared" si="52"/>
        <v>134544.8285855327</v>
      </c>
      <c r="O211" s="7">
        <f t="shared" si="53"/>
        <v>6071.407168347557</v>
      </c>
      <c r="P211" s="7">
        <f t="shared" si="54"/>
        <v>6071.407168347557</v>
      </c>
      <c r="Q211" s="7">
        <f t="shared" si="55"/>
        <v>0.0007678552624869367</v>
      </c>
      <c r="R211" s="30">
        <f t="shared" si="56"/>
        <v>41158.327321709156</v>
      </c>
      <c r="S211" s="10">
        <f t="shared" si="57"/>
        <v>12055.327621044906</v>
      </c>
      <c r="T211" s="31">
        <f t="shared" si="58"/>
        <v>53213.65494275406</v>
      </c>
    </row>
    <row r="212" spans="1:20" s="4" customFormat="1" ht="12.75">
      <c r="A212" s="25" t="s">
        <v>491</v>
      </c>
      <c r="B212" s="26" t="s">
        <v>281</v>
      </c>
      <c r="C212" s="59">
        <v>1536</v>
      </c>
      <c r="D212" s="64">
        <v>1164890</v>
      </c>
      <c r="E212" s="27">
        <v>96650</v>
      </c>
      <c r="F212" s="28">
        <f t="shared" si="45"/>
        <v>18512.892291774442</v>
      </c>
      <c r="G212" s="29">
        <f t="shared" si="46"/>
        <v>0.000880949681398983</v>
      </c>
      <c r="H212" s="7">
        <f t="shared" si="47"/>
        <v>12.05266425245732</v>
      </c>
      <c r="I212" s="7">
        <f t="shared" si="48"/>
        <v>2384.892291774445</v>
      </c>
      <c r="J212" s="7">
        <f t="shared" si="59"/>
        <v>2384.892291774445</v>
      </c>
      <c r="K212" s="7">
        <f t="shared" si="49"/>
        <v>0.00032701095392543027</v>
      </c>
      <c r="L212" s="30">
        <f t="shared" si="50"/>
        <v>108686.94846707855</v>
      </c>
      <c r="M212" s="10">
        <f t="shared" si="51"/>
        <v>11394.267651160068</v>
      </c>
      <c r="N212" s="31">
        <f t="shared" si="52"/>
        <v>120081.21611823862</v>
      </c>
      <c r="O212" s="7">
        <f t="shared" si="53"/>
        <v>3152.892291774445</v>
      </c>
      <c r="P212" s="7">
        <f t="shared" si="54"/>
        <v>3152.892291774445</v>
      </c>
      <c r="Q212" s="7">
        <f t="shared" si="55"/>
        <v>0.00039874857198095233</v>
      </c>
      <c r="R212" s="30">
        <f t="shared" si="56"/>
        <v>41228.44508947241</v>
      </c>
      <c r="S212" s="10">
        <f t="shared" si="57"/>
        <v>6260.352580100952</v>
      </c>
      <c r="T212" s="31">
        <f t="shared" si="58"/>
        <v>47488.79766957336</v>
      </c>
    </row>
    <row r="213" spans="1:20" s="4" customFormat="1" ht="12.75">
      <c r="A213" s="25" t="s">
        <v>496</v>
      </c>
      <c r="B213" s="26" t="s">
        <v>531</v>
      </c>
      <c r="C213" s="59">
        <v>718</v>
      </c>
      <c r="D213" s="64">
        <v>43967.1875</v>
      </c>
      <c r="E213" s="27">
        <v>2968.75</v>
      </c>
      <c r="F213" s="28">
        <f t="shared" si="45"/>
        <v>10633.58</v>
      </c>
      <c r="G213" s="29">
        <f t="shared" si="46"/>
        <v>0.0005060067743867762</v>
      </c>
      <c r="H213" s="7">
        <f t="shared" si="47"/>
        <v>14.81</v>
      </c>
      <c r="I213" s="7">
        <f t="shared" si="48"/>
        <v>3094.5800000000004</v>
      </c>
      <c r="J213" s="7">
        <f t="shared" si="59"/>
        <v>3094.5800000000004</v>
      </c>
      <c r="K213" s="7">
        <f t="shared" si="49"/>
        <v>0.00042432170261476364</v>
      </c>
      <c r="L213" s="30">
        <f t="shared" si="50"/>
        <v>62428.46030028847</v>
      </c>
      <c r="M213" s="10">
        <f t="shared" si="51"/>
        <v>14784.933017537609</v>
      </c>
      <c r="N213" s="31">
        <f t="shared" si="52"/>
        <v>77213.39331782608</v>
      </c>
      <c r="O213" s="7">
        <f t="shared" si="53"/>
        <v>3453.5800000000004</v>
      </c>
      <c r="P213" s="7">
        <f t="shared" si="54"/>
        <v>3453.5800000000004</v>
      </c>
      <c r="Q213" s="7">
        <f t="shared" si="55"/>
        <v>0.0004367767642474527</v>
      </c>
      <c r="R213" s="30">
        <f t="shared" si="56"/>
        <v>23681.117041301128</v>
      </c>
      <c r="S213" s="10">
        <f t="shared" si="57"/>
        <v>6857.395198685007</v>
      </c>
      <c r="T213" s="31">
        <f t="shared" si="58"/>
        <v>30538.512239986136</v>
      </c>
    </row>
    <row r="214" spans="1:20" s="4" customFormat="1" ht="12.75">
      <c r="A214" s="25" t="s">
        <v>485</v>
      </c>
      <c r="B214" s="26" t="s">
        <v>108</v>
      </c>
      <c r="C214" s="60">
        <v>929</v>
      </c>
      <c r="D214" s="64">
        <v>956601</v>
      </c>
      <c r="E214" s="27">
        <v>79200</v>
      </c>
      <c r="F214" s="28">
        <f t="shared" si="45"/>
        <v>11220.736477272727</v>
      </c>
      <c r="G214" s="29">
        <f t="shared" si="46"/>
        <v>0.0005339470499219276</v>
      </c>
      <c r="H214" s="7">
        <f t="shared" si="47"/>
        <v>12.078295454545454</v>
      </c>
      <c r="I214" s="7">
        <f t="shared" si="48"/>
        <v>1466.2364772727271</v>
      </c>
      <c r="J214" s="7">
        <f t="shared" si="59"/>
        <v>1466.2364772727271</v>
      </c>
      <c r="K214" s="7">
        <f t="shared" si="49"/>
        <v>0.00020104697841782625</v>
      </c>
      <c r="L214" s="30">
        <f t="shared" si="50"/>
        <v>65875.58486524943</v>
      </c>
      <c r="M214" s="10">
        <f t="shared" si="51"/>
        <v>7005.218189333472</v>
      </c>
      <c r="N214" s="31">
        <f t="shared" si="52"/>
        <v>72880.80305458291</v>
      </c>
      <c r="O214" s="7">
        <f t="shared" si="53"/>
        <v>1930.7364772727271</v>
      </c>
      <c r="P214" s="7">
        <f t="shared" si="54"/>
        <v>1930.7364772727271</v>
      </c>
      <c r="Q214" s="7">
        <f t="shared" si="55"/>
        <v>0.0002441816408358014</v>
      </c>
      <c r="R214" s="30">
        <f t="shared" si="56"/>
        <v>24988.72193634621</v>
      </c>
      <c r="S214" s="10">
        <f t="shared" si="57"/>
        <v>3833.651761122082</v>
      </c>
      <c r="T214" s="31">
        <f t="shared" si="58"/>
        <v>28822.37369746829</v>
      </c>
    </row>
    <row r="215" spans="1:20" s="4" customFormat="1" ht="12.75">
      <c r="A215" s="9" t="s">
        <v>483</v>
      </c>
      <c r="B215" s="26" t="s">
        <v>42</v>
      </c>
      <c r="C215" s="8">
        <v>837</v>
      </c>
      <c r="D215" s="64">
        <v>1353404</v>
      </c>
      <c r="E215" s="27">
        <v>66400</v>
      </c>
      <c r="F215" s="28">
        <f t="shared" si="45"/>
        <v>17060.22813253012</v>
      </c>
      <c r="G215" s="29">
        <f t="shared" si="46"/>
        <v>0.0008118235822407975</v>
      </c>
      <c r="H215" s="7">
        <f t="shared" si="47"/>
        <v>20.382590361445782</v>
      </c>
      <c r="I215" s="7">
        <f t="shared" si="48"/>
        <v>8271.72813253012</v>
      </c>
      <c r="J215" s="7">
        <f t="shared" si="59"/>
        <v>8271.72813253012</v>
      </c>
      <c r="K215" s="7">
        <f t="shared" si="49"/>
        <v>0.0011342003647543833</v>
      </c>
      <c r="L215" s="30">
        <f t="shared" si="50"/>
        <v>100158.53312671</v>
      </c>
      <c r="M215" s="10">
        <f t="shared" si="51"/>
        <v>39519.723638987925</v>
      </c>
      <c r="N215" s="31">
        <f t="shared" si="52"/>
        <v>139678.2567656979</v>
      </c>
      <c r="O215" s="7">
        <f t="shared" si="53"/>
        <v>8690.22813253012</v>
      </c>
      <c r="P215" s="7">
        <f t="shared" si="54"/>
        <v>8690.22813253012</v>
      </c>
      <c r="Q215" s="7">
        <f t="shared" si="55"/>
        <v>0.0010990594468055434</v>
      </c>
      <c r="R215" s="30">
        <f t="shared" si="56"/>
        <v>37993.343648869326</v>
      </c>
      <c r="S215" s="10">
        <f t="shared" si="57"/>
        <v>17255.23331484703</v>
      </c>
      <c r="T215" s="31">
        <f t="shared" si="58"/>
        <v>55248.57696371636</v>
      </c>
    </row>
    <row r="216" spans="1:20" s="4" customFormat="1" ht="12.75">
      <c r="A216" s="25" t="s">
        <v>488</v>
      </c>
      <c r="B216" s="26" t="s">
        <v>190</v>
      </c>
      <c r="C216" s="59">
        <v>73</v>
      </c>
      <c r="D216" s="64">
        <v>470353</v>
      </c>
      <c r="E216" s="27">
        <v>84850</v>
      </c>
      <c r="F216" s="28">
        <f t="shared" si="45"/>
        <v>404.66433706540954</v>
      </c>
      <c r="G216" s="29">
        <f t="shared" si="46"/>
        <v>1.9256251977963306E-05</v>
      </c>
      <c r="H216" s="7">
        <f t="shared" si="47"/>
        <v>5.543347083087802</v>
      </c>
      <c r="I216" s="7">
        <f t="shared" si="48"/>
        <v>-361.83566293459046</v>
      </c>
      <c r="J216" s="7">
        <f t="shared" si="59"/>
        <v>0</v>
      </c>
      <c r="K216" s="7">
        <f t="shared" si="49"/>
        <v>0</v>
      </c>
      <c r="L216" s="30">
        <f t="shared" si="50"/>
        <v>2375.7353122307322</v>
      </c>
      <c r="M216" s="10">
        <f t="shared" si="51"/>
        <v>0</v>
      </c>
      <c r="N216" s="31">
        <f t="shared" si="52"/>
        <v>2375.7353122307322</v>
      </c>
      <c r="O216" s="7">
        <f t="shared" si="53"/>
        <v>-325.33566293459046</v>
      </c>
      <c r="P216" s="7">
        <f t="shared" si="54"/>
        <v>0</v>
      </c>
      <c r="Q216" s="7">
        <f t="shared" si="55"/>
        <v>0</v>
      </c>
      <c r="R216" s="30">
        <f t="shared" si="56"/>
        <v>901.1925925686827</v>
      </c>
      <c r="S216" s="10">
        <f t="shared" si="57"/>
        <v>0</v>
      </c>
      <c r="T216" s="31">
        <f t="shared" si="58"/>
        <v>901.1925925686827</v>
      </c>
    </row>
    <row r="217" spans="1:20" s="4" customFormat="1" ht="12.75">
      <c r="A217" s="25" t="s">
        <v>495</v>
      </c>
      <c r="B217" s="26" t="s">
        <v>377</v>
      </c>
      <c r="C217" s="59">
        <v>566</v>
      </c>
      <c r="D217" s="64">
        <v>5221269</v>
      </c>
      <c r="E217" s="27">
        <v>525600</v>
      </c>
      <c r="F217" s="28">
        <f t="shared" si="45"/>
        <v>5622.599417808219</v>
      </c>
      <c r="G217" s="29">
        <f t="shared" si="46"/>
        <v>0.0002675555546743526</v>
      </c>
      <c r="H217" s="7">
        <f t="shared" si="47"/>
        <v>9.933921232876711</v>
      </c>
      <c r="I217" s="7">
        <f t="shared" si="48"/>
        <v>-320.4005821917813</v>
      </c>
      <c r="J217" s="7">
        <f t="shared" si="59"/>
        <v>0</v>
      </c>
      <c r="K217" s="7">
        <f t="shared" si="49"/>
        <v>0</v>
      </c>
      <c r="L217" s="30">
        <f t="shared" si="50"/>
        <v>33009.600204170696</v>
      </c>
      <c r="M217" s="10">
        <f t="shared" si="51"/>
        <v>0</v>
      </c>
      <c r="N217" s="31">
        <f t="shared" si="52"/>
        <v>33009.600204170696</v>
      </c>
      <c r="O217" s="7">
        <f t="shared" si="53"/>
        <v>-37.40058219178131</v>
      </c>
      <c r="P217" s="7">
        <f t="shared" si="54"/>
        <v>0</v>
      </c>
      <c r="Q217" s="7">
        <f t="shared" si="55"/>
        <v>0</v>
      </c>
      <c r="R217" s="30">
        <f t="shared" si="56"/>
        <v>12521.599958759702</v>
      </c>
      <c r="S217" s="10">
        <f t="shared" si="57"/>
        <v>0</v>
      </c>
      <c r="T217" s="31">
        <f t="shared" si="58"/>
        <v>12521.599958759702</v>
      </c>
    </row>
    <row r="218" spans="1:20" s="4" customFormat="1" ht="12.75">
      <c r="A218" s="25" t="s">
        <v>494</v>
      </c>
      <c r="B218" s="26" t="s">
        <v>355</v>
      </c>
      <c r="C218" s="59">
        <v>862</v>
      </c>
      <c r="D218" s="64">
        <v>1232128</v>
      </c>
      <c r="E218" s="27">
        <v>84350</v>
      </c>
      <c r="F218" s="28">
        <f t="shared" si="45"/>
        <v>12591.515542382927</v>
      </c>
      <c r="G218" s="29">
        <f t="shared" si="46"/>
        <v>0.0005991765862712411</v>
      </c>
      <c r="H218" s="7">
        <f t="shared" si="47"/>
        <v>14.60732661529342</v>
      </c>
      <c r="I218" s="7">
        <f t="shared" si="48"/>
        <v>3540.5155423829283</v>
      </c>
      <c r="J218" s="7">
        <f t="shared" si="59"/>
        <v>3540.5155423829283</v>
      </c>
      <c r="K218" s="7">
        <f t="shared" si="49"/>
        <v>0.00048546736005466247</v>
      </c>
      <c r="L218" s="30">
        <f t="shared" si="50"/>
        <v>73923.26273542097</v>
      </c>
      <c r="M218" s="10">
        <f t="shared" si="51"/>
        <v>16915.473227928323</v>
      </c>
      <c r="N218" s="31">
        <f t="shared" si="52"/>
        <v>90838.73596334929</v>
      </c>
      <c r="O218" s="7">
        <f t="shared" si="53"/>
        <v>3971.5155423829283</v>
      </c>
      <c r="P218" s="7">
        <f t="shared" si="54"/>
        <v>3971.5155423829283</v>
      </c>
      <c r="Q218" s="7">
        <f t="shared" si="55"/>
        <v>0.0005022804474662472</v>
      </c>
      <c r="R218" s="30">
        <f t="shared" si="56"/>
        <v>28041.46423749408</v>
      </c>
      <c r="S218" s="10">
        <f t="shared" si="57"/>
        <v>7885.8030252200815</v>
      </c>
      <c r="T218" s="31">
        <f t="shared" si="58"/>
        <v>35927.267262714166</v>
      </c>
    </row>
    <row r="219" spans="1:20" s="4" customFormat="1" ht="12.75">
      <c r="A219" s="25" t="s">
        <v>495</v>
      </c>
      <c r="B219" s="26" t="s">
        <v>378</v>
      </c>
      <c r="C219" s="59">
        <v>548</v>
      </c>
      <c r="D219" s="64">
        <v>590273</v>
      </c>
      <c r="E219" s="27">
        <v>36800</v>
      </c>
      <c r="F219" s="28">
        <f t="shared" si="45"/>
        <v>8789.934891304349</v>
      </c>
      <c r="G219" s="29">
        <f t="shared" si="46"/>
        <v>0.0004182755573775428</v>
      </c>
      <c r="H219" s="7">
        <f t="shared" si="47"/>
        <v>16.040027173913042</v>
      </c>
      <c r="I219" s="7">
        <f t="shared" si="48"/>
        <v>3035.9348913043473</v>
      </c>
      <c r="J219" s="7">
        <f t="shared" si="59"/>
        <v>3035.9348913043473</v>
      </c>
      <c r="K219" s="7">
        <f t="shared" si="49"/>
        <v>0.00041628041999425703</v>
      </c>
      <c r="L219" s="30">
        <f t="shared" si="50"/>
        <v>51604.64315911611</v>
      </c>
      <c r="M219" s="10">
        <f t="shared" si="51"/>
        <v>14504.745074788854</v>
      </c>
      <c r="N219" s="31">
        <f t="shared" si="52"/>
        <v>66109.38823390496</v>
      </c>
      <c r="O219" s="7">
        <f t="shared" si="53"/>
        <v>3309.9348913043473</v>
      </c>
      <c r="P219" s="7">
        <f t="shared" si="54"/>
        <v>3309.9348913043473</v>
      </c>
      <c r="Q219" s="7">
        <f t="shared" si="55"/>
        <v>0.00041860986329943326</v>
      </c>
      <c r="R219" s="30">
        <f t="shared" si="56"/>
        <v>19575.296085269</v>
      </c>
      <c r="S219" s="10">
        <f t="shared" si="57"/>
        <v>6572.1748538011025</v>
      </c>
      <c r="T219" s="31">
        <f t="shared" si="58"/>
        <v>26147.470939070103</v>
      </c>
    </row>
    <row r="220" spans="1:20" s="4" customFormat="1" ht="12.75">
      <c r="A220" s="25" t="s">
        <v>485</v>
      </c>
      <c r="B220" s="26" t="s">
        <v>109</v>
      </c>
      <c r="C220" s="60">
        <v>4851</v>
      </c>
      <c r="D220" s="64">
        <v>12677797</v>
      </c>
      <c r="E220" s="27">
        <v>801950</v>
      </c>
      <c r="F220" s="28">
        <f t="shared" si="45"/>
        <v>76688.06440177068</v>
      </c>
      <c r="G220" s="29">
        <f t="shared" si="46"/>
        <v>0.0036492583026511614</v>
      </c>
      <c r="H220" s="7">
        <f t="shared" si="47"/>
        <v>15.808712513248956</v>
      </c>
      <c r="I220" s="7">
        <f t="shared" si="48"/>
        <v>25752.564401770687</v>
      </c>
      <c r="J220" s="7">
        <f t="shared" si="59"/>
        <v>25752.564401770687</v>
      </c>
      <c r="K220" s="7">
        <f t="shared" si="49"/>
        <v>0.0035311324876576753</v>
      </c>
      <c r="L220" s="30">
        <f t="shared" si="50"/>
        <v>450226.33807352796</v>
      </c>
      <c r="M220" s="10">
        <f t="shared" si="51"/>
        <v>123037.67868660789</v>
      </c>
      <c r="N220" s="31">
        <f t="shared" si="52"/>
        <v>573264.0167601359</v>
      </c>
      <c r="O220" s="7">
        <f t="shared" si="53"/>
        <v>28178.064401770687</v>
      </c>
      <c r="P220" s="7">
        <f t="shared" si="54"/>
        <v>28178.064401770687</v>
      </c>
      <c r="Q220" s="7">
        <f t="shared" si="55"/>
        <v>0.0035637002160545674</v>
      </c>
      <c r="R220" s="30">
        <f t="shared" si="56"/>
        <v>170785.28856407435</v>
      </c>
      <c r="S220" s="10">
        <f t="shared" si="57"/>
        <v>55950.09339205671</v>
      </c>
      <c r="T220" s="31">
        <f t="shared" si="58"/>
        <v>226735.38195613105</v>
      </c>
    </row>
    <row r="221" spans="1:20" s="4" customFormat="1" ht="12.75">
      <c r="A221" s="25" t="s">
        <v>489</v>
      </c>
      <c r="B221" s="26" t="s">
        <v>209</v>
      </c>
      <c r="C221" s="59">
        <v>2427</v>
      </c>
      <c r="D221" s="64">
        <v>4205984</v>
      </c>
      <c r="E221" s="27">
        <v>325300</v>
      </c>
      <c r="F221" s="28">
        <f t="shared" si="45"/>
        <v>31380.028183215494</v>
      </c>
      <c r="G221" s="29">
        <f t="shared" si="46"/>
        <v>0.001493241865971291</v>
      </c>
      <c r="H221" s="7">
        <f t="shared" si="47"/>
        <v>12.92955425760836</v>
      </c>
      <c r="I221" s="7">
        <f t="shared" si="48"/>
        <v>5896.5281832154915</v>
      </c>
      <c r="J221" s="7">
        <f t="shared" si="59"/>
        <v>5896.5281832154915</v>
      </c>
      <c r="K221" s="7">
        <f t="shared" si="49"/>
        <v>0.0008085184025676945</v>
      </c>
      <c r="L221" s="30">
        <f t="shared" si="50"/>
        <v>184228.34489022527</v>
      </c>
      <c r="M221" s="10">
        <f t="shared" si="51"/>
        <v>28171.762961327146</v>
      </c>
      <c r="N221" s="31">
        <f t="shared" si="52"/>
        <v>212400.10785155243</v>
      </c>
      <c r="O221" s="7">
        <f t="shared" si="53"/>
        <v>7110.0281832154915</v>
      </c>
      <c r="P221" s="7">
        <f t="shared" si="54"/>
        <v>7110.0281832154915</v>
      </c>
      <c r="Q221" s="7">
        <f t="shared" si="55"/>
        <v>0.0008992104145764849</v>
      </c>
      <c r="R221" s="30">
        <f t="shared" si="56"/>
        <v>69883.71932745642</v>
      </c>
      <c r="S221" s="10">
        <f t="shared" si="57"/>
        <v>14117.603508850812</v>
      </c>
      <c r="T221" s="31">
        <f t="shared" si="58"/>
        <v>84001.32283630723</v>
      </c>
    </row>
    <row r="222" spans="1:20" s="4" customFormat="1" ht="12.75">
      <c r="A222" s="25" t="s">
        <v>496</v>
      </c>
      <c r="B222" s="26" t="s">
        <v>415</v>
      </c>
      <c r="C222" s="59">
        <v>583</v>
      </c>
      <c r="D222" s="64">
        <v>863629</v>
      </c>
      <c r="E222" s="27">
        <v>64050</v>
      </c>
      <c r="F222" s="28">
        <f t="shared" si="45"/>
        <v>7860.979032006245</v>
      </c>
      <c r="G222" s="29">
        <f t="shared" si="46"/>
        <v>0.00037407050527739127</v>
      </c>
      <c r="H222" s="7">
        <f t="shared" si="47"/>
        <v>13.483669008587041</v>
      </c>
      <c r="I222" s="7">
        <f t="shared" si="48"/>
        <v>1739.479032006245</v>
      </c>
      <c r="J222" s="7">
        <f t="shared" si="59"/>
        <v>1739.479032006245</v>
      </c>
      <c r="K222" s="7">
        <f t="shared" si="49"/>
        <v>0.00023851336999643595</v>
      </c>
      <c r="L222" s="30">
        <f t="shared" si="50"/>
        <v>46150.85581911284</v>
      </c>
      <c r="M222" s="10">
        <f t="shared" si="51"/>
        <v>8310.685447984375</v>
      </c>
      <c r="N222" s="31">
        <f t="shared" si="52"/>
        <v>54461.541267097215</v>
      </c>
      <c r="O222" s="7">
        <f t="shared" si="53"/>
        <v>2030.979032006245</v>
      </c>
      <c r="P222" s="7">
        <f t="shared" si="54"/>
        <v>2030.979032006245</v>
      </c>
      <c r="Q222" s="7">
        <f t="shared" si="55"/>
        <v>0.0002568593893450018</v>
      </c>
      <c r="R222" s="30">
        <f t="shared" si="56"/>
        <v>17506.499646981913</v>
      </c>
      <c r="S222" s="10">
        <f t="shared" si="57"/>
        <v>4032.692412716528</v>
      </c>
      <c r="T222" s="31">
        <f t="shared" si="58"/>
        <v>21539.192059698442</v>
      </c>
    </row>
    <row r="223" spans="1:20" s="4" customFormat="1" ht="12.75">
      <c r="A223" s="25" t="s">
        <v>496</v>
      </c>
      <c r="B223" s="26" t="s">
        <v>416</v>
      </c>
      <c r="C223" s="59">
        <v>1370</v>
      </c>
      <c r="D223" s="64">
        <v>2082868</v>
      </c>
      <c r="E223" s="27">
        <v>156750</v>
      </c>
      <c r="F223" s="28">
        <f t="shared" si="45"/>
        <v>18204.332759170655</v>
      </c>
      <c r="G223" s="29">
        <f t="shared" si="46"/>
        <v>0.0008662666476700663</v>
      </c>
      <c r="H223" s="7">
        <f t="shared" si="47"/>
        <v>13.2878341307815</v>
      </c>
      <c r="I223" s="7">
        <f t="shared" si="48"/>
        <v>3819.3327591706543</v>
      </c>
      <c r="J223" s="7">
        <f t="shared" si="59"/>
        <v>3819.3327591706543</v>
      </c>
      <c r="K223" s="7">
        <f t="shared" si="49"/>
        <v>0.0005236981364914253</v>
      </c>
      <c r="L223" s="30">
        <f t="shared" si="50"/>
        <v>106875.4328221658</v>
      </c>
      <c r="M223" s="10">
        <f t="shared" si="51"/>
        <v>18247.57447408864</v>
      </c>
      <c r="N223" s="31">
        <f t="shared" si="52"/>
        <v>125123.00729625445</v>
      </c>
      <c r="O223" s="7">
        <f t="shared" si="53"/>
        <v>4504.332759170655</v>
      </c>
      <c r="P223" s="7">
        <f t="shared" si="54"/>
        <v>4504.332759170655</v>
      </c>
      <c r="Q223" s="7">
        <f t="shared" si="55"/>
        <v>0.0005696662268267591</v>
      </c>
      <c r="R223" s="30">
        <f t="shared" si="56"/>
        <v>40541.279110959105</v>
      </c>
      <c r="S223" s="10">
        <f t="shared" si="57"/>
        <v>8943.759761180117</v>
      </c>
      <c r="T223" s="31">
        <f t="shared" si="58"/>
        <v>49485.03887213922</v>
      </c>
    </row>
    <row r="224" spans="1:20" s="4" customFormat="1" ht="12.75">
      <c r="A224" s="25" t="s">
        <v>491</v>
      </c>
      <c r="B224" s="26" t="s">
        <v>282</v>
      </c>
      <c r="C224" s="59">
        <v>1348</v>
      </c>
      <c r="D224" s="64">
        <v>919100</v>
      </c>
      <c r="E224" s="27">
        <v>68550</v>
      </c>
      <c r="F224" s="28">
        <f t="shared" si="45"/>
        <v>18073.622173595915</v>
      </c>
      <c r="G224" s="29">
        <f t="shared" si="46"/>
        <v>0.0008600466877144464</v>
      </c>
      <c r="H224" s="7">
        <f t="shared" si="47"/>
        <v>13.407731582786287</v>
      </c>
      <c r="I224" s="7">
        <f t="shared" si="48"/>
        <v>3919.622173595915</v>
      </c>
      <c r="J224" s="7">
        <f t="shared" si="59"/>
        <v>3919.622173595915</v>
      </c>
      <c r="K224" s="7">
        <f t="shared" si="49"/>
        <v>0.0005374495906736291</v>
      </c>
      <c r="L224" s="30">
        <f t="shared" si="50"/>
        <v>106108.04680519128</v>
      </c>
      <c r="M224" s="10">
        <f t="shared" si="51"/>
        <v>18726.72585315964</v>
      </c>
      <c r="N224" s="31">
        <f t="shared" si="52"/>
        <v>124834.77265835092</v>
      </c>
      <c r="O224" s="7">
        <f t="shared" si="53"/>
        <v>4593.622173595914</v>
      </c>
      <c r="P224" s="7">
        <f t="shared" si="54"/>
        <v>4593.622173595914</v>
      </c>
      <c r="Q224" s="7">
        <f t="shared" si="55"/>
        <v>0.0005809587237471186</v>
      </c>
      <c r="R224" s="30">
        <f t="shared" si="56"/>
        <v>40250.184985036096</v>
      </c>
      <c r="S224" s="10">
        <f t="shared" si="57"/>
        <v>9121.05196282976</v>
      </c>
      <c r="T224" s="31">
        <f t="shared" si="58"/>
        <v>49371.23694786586</v>
      </c>
    </row>
    <row r="225" spans="1:20" s="4" customFormat="1" ht="12.75">
      <c r="A225" s="25" t="s">
        <v>497</v>
      </c>
      <c r="B225" s="26" t="s">
        <v>447</v>
      </c>
      <c r="C225" s="59">
        <v>10798</v>
      </c>
      <c r="D225" s="64">
        <v>28951858</v>
      </c>
      <c r="E225" s="27">
        <v>2159200</v>
      </c>
      <c r="F225" s="28">
        <f t="shared" si="45"/>
        <v>144786.10720822526</v>
      </c>
      <c r="G225" s="29">
        <f t="shared" si="46"/>
        <v>0.006889754070073487</v>
      </c>
      <c r="H225" s="7">
        <f t="shared" si="47"/>
        <v>13.40860411263431</v>
      </c>
      <c r="I225" s="7">
        <f t="shared" si="48"/>
        <v>31407.107208225272</v>
      </c>
      <c r="J225" s="7">
        <f t="shared" si="59"/>
        <v>31407.107208225272</v>
      </c>
      <c r="K225" s="7">
        <f t="shared" si="49"/>
        <v>0.004306470411105405</v>
      </c>
      <c r="L225" s="30">
        <f t="shared" si="50"/>
        <v>850021.699736307</v>
      </c>
      <c r="M225" s="10">
        <f t="shared" si="51"/>
        <v>150053.31138578846</v>
      </c>
      <c r="N225" s="31">
        <f t="shared" si="52"/>
        <v>1000075.0111220955</v>
      </c>
      <c r="O225" s="7">
        <f t="shared" si="53"/>
        <v>36806.10720822527</v>
      </c>
      <c r="P225" s="7">
        <f t="shared" si="54"/>
        <v>36806.10720822527</v>
      </c>
      <c r="Q225" s="7">
        <f t="shared" si="55"/>
        <v>0.004654895039626555</v>
      </c>
      <c r="R225" s="30">
        <f t="shared" si="56"/>
        <v>322440.49047943915</v>
      </c>
      <c r="S225" s="10">
        <f t="shared" si="57"/>
        <v>73081.85212213692</v>
      </c>
      <c r="T225" s="31">
        <f t="shared" si="58"/>
        <v>395522.34260157606</v>
      </c>
    </row>
    <row r="226" spans="1:20" s="4" customFormat="1" ht="12.75">
      <c r="A226" s="25" t="s">
        <v>497</v>
      </c>
      <c r="B226" s="26" t="s">
        <v>448</v>
      </c>
      <c r="C226" s="59">
        <v>3474</v>
      </c>
      <c r="D226" s="64">
        <v>14008498</v>
      </c>
      <c r="E226" s="27">
        <v>1831600</v>
      </c>
      <c r="F226" s="28">
        <f t="shared" si="45"/>
        <v>26569.95089102424</v>
      </c>
      <c r="G226" s="29">
        <f t="shared" si="46"/>
        <v>0.001264350778005359</v>
      </c>
      <c r="H226" s="7">
        <f t="shared" si="47"/>
        <v>7.64822996287399</v>
      </c>
      <c r="I226" s="7">
        <f t="shared" si="48"/>
        <v>-9907.049108975758</v>
      </c>
      <c r="J226" s="7">
        <f t="shared" si="59"/>
        <v>0</v>
      </c>
      <c r="K226" s="7">
        <f t="shared" si="49"/>
        <v>0</v>
      </c>
      <c r="L226" s="30">
        <f t="shared" si="50"/>
        <v>155988.9636774182</v>
      </c>
      <c r="M226" s="10">
        <f t="shared" si="51"/>
        <v>0</v>
      </c>
      <c r="N226" s="31">
        <f t="shared" si="52"/>
        <v>155988.9636774182</v>
      </c>
      <c r="O226" s="7">
        <f t="shared" si="53"/>
        <v>-8170.049108975759</v>
      </c>
      <c r="P226" s="7">
        <f t="shared" si="54"/>
        <v>0</v>
      </c>
      <c r="Q226" s="7">
        <f t="shared" si="55"/>
        <v>0</v>
      </c>
      <c r="R226" s="30">
        <f t="shared" si="56"/>
        <v>59171.6164106508</v>
      </c>
      <c r="S226" s="10">
        <f t="shared" si="57"/>
        <v>0</v>
      </c>
      <c r="T226" s="31">
        <f t="shared" si="58"/>
        <v>59171.6164106508</v>
      </c>
    </row>
    <row r="227" spans="1:20" s="4" customFormat="1" ht="12.75">
      <c r="A227" s="25" t="s">
        <v>485</v>
      </c>
      <c r="B227" s="26" t="s">
        <v>110</v>
      </c>
      <c r="C227" s="60">
        <v>997</v>
      </c>
      <c r="D227" s="64">
        <v>1710647</v>
      </c>
      <c r="E227" s="27">
        <v>132150</v>
      </c>
      <c r="F227" s="28">
        <f t="shared" si="45"/>
        <v>12905.902830117291</v>
      </c>
      <c r="G227" s="29">
        <f t="shared" si="46"/>
        <v>0.0006141369380412633</v>
      </c>
      <c r="H227" s="7">
        <f t="shared" si="47"/>
        <v>12.944737041241014</v>
      </c>
      <c r="I227" s="7">
        <f t="shared" si="48"/>
        <v>2437.402830117291</v>
      </c>
      <c r="J227" s="7">
        <f t="shared" si="59"/>
        <v>2437.402830117291</v>
      </c>
      <c r="K227" s="7">
        <f t="shared" si="49"/>
        <v>0.0003342110783477604</v>
      </c>
      <c r="L227" s="30">
        <f t="shared" si="50"/>
        <v>75768.99242488023</v>
      </c>
      <c r="M227" s="10">
        <f t="shared" si="51"/>
        <v>11645.14654009292</v>
      </c>
      <c r="N227" s="31">
        <f t="shared" si="52"/>
        <v>87414.13896497314</v>
      </c>
      <c r="O227" s="7">
        <f t="shared" si="53"/>
        <v>2935.902830117291</v>
      </c>
      <c r="P227" s="7">
        <f t="shared" si="54"/>
        <v>2935.902830117291</v>
      </c>
      <c r="Q227" s="7">
        <f t="shared" si="55"/>
        <v>0.00037130575758591636</v>
      </c>
      <c r="R227" s="30">
        <f t="shared" si="56"/>
        <v>28741.608700331122</v>
      </c>
      <c r="S227" s="10">
        <f t="shared" si="57"/>
        <v>5829.500394098887</v>
      </c>
      <c r="T227" s="31">
        <f t="shared" si="58"/>
        <v>34571.10909443001</v>
      </c>
    </row>
    <row r="228" spans="1:20" s="4" customFormat="1" ht="12.75">
      <c r="A228" s="25" t="s">
        <v>492</v>
      </c>
      <c r="B228" s="26" t="s">
        <v>319</v>
      </c>
      <c r="C228" s="59">
        <v>28</v>
      </c>
      <c r="D228" s="64">
        <v>111940</v>
      </c>
      <c r="E228" s="27">
        <v>18300</v>
      </c>
      <c r="F228" s="28">
        <f t="shared" si="45"/>
        <v>171.27431693989072</v>
      </c>
      <c r="G228" s="29">
        <f t="shared" si="46"/>
        <v>8.150215134512787E-06</v>
      </c>
      <c r="H228" s="7">
        <f t="shared" si="47"/>
        <v>6.116939890710382</v>
      </c>
      <c r="I228" s="7">
        <f t="shared" si="48"/>
        <v>-122.7256830601093</v>
      </c>
      <c r="J228" s="7">
        <f t="shared" si="59"/>
        <v>0</v>
      </c>
      <c r="K228" s="7">
        <f t="shared" si="49"/>
        <v>0</v>
      </c>
      <c r="L228" s="30">
        <f t="shared" si="50"/>
        <v>1005.5307709671617</v>
      </c>
      <c r="M228" s="10">
        <f t="shared" si="51"/>
        <v>0</v>
      </c>
      <c r="N228" s="31">
        <f t="shared" si="52"/>
        <v>1005.5307709671617</v>
      </c>
      <c r="O228" s="7">
        <f t="shared" si="53"/>
        <v>-108.7256830601093</v>
      </c>
      <c r="P228" s="7">
        <f t="shared" si="54"/>
        <v>0</v>
      </c>
      <c r="Q228" s="7">
        <f t="shared" si="55"/>
        <v>0</v>
      </c>
      <c r="R228" s="30">
        <f t="shared" si="56"/>
        <v>381.43006829519845</v>
      </c>
      <c r="S228" s="10">
        <f t="shared" si="57"/>
        <v>0</v>
      </c>
      <c r="T228" s="31">
        <f t="shared" si="58"/>
        <v>381.43006829519845</v>
      </c>
    </row>
    <row r="229" spans="1:20" s="4" customFormat="1" ht="12.75">
      <c r="A229" s="25" t="s">
        <v>497</v>
      </c>
      <c r="B229" s="26" t="s">
        <v>449</v>
      </c>
      <c r="C229" s="59">
        <v>9490</v>
      </c>
      <c r="D229" s="64">
        <v>21220831</v>
      </c>
      <c r="E229" s="27">
        <v>1498600</v>
      </c>
      <c r="F229" s="28">
        <f t="shared" si="45"/>
        <v>134382.54783798213</v>
      </c>
      <c r="G229" s="29">
        <f t="shared" si="46"/>
        <v>0.006394692997595728</v>
      </c>
      <c r="H229" s="7">
        <f t="shared" si="47"/>
        <v>14.160437074602962</v>
      </c>
      <c r="I229" s="7">
        <f t="shared" si="48"/>
        <v>34737.54783798211</v>
      </c>
      <c r="J229" s="7">
        <f t="shared" si="59"/>
        <v>34737.54783798211</v>
      </c>
      <c r="K229" s="7">
        <f t="shared" si="49"/>
        <v>0.004763132781596975</v>
      </c>
      <c r="L229" s="30">
        <f t="shared" si="50"/>
        <v>788943.6626945095</v>
      </c>
      <c r="M229" s="10">
        <f t="shared" si="51"/>
        <v>165965.11254453714</v>
      </c>
      <c r="N229" s="31">
        <f t="shared" si="52"/>
        <v>954908.7752390467</v>
      </c>
      <c r="O229" s="7">
        <f t="shared" si="53"/>
        <v>39482.54783798211</v>
      </c>
      <c r="P229" s="7">
        <f t="shared" si="54"/>
        <v>39482.54783798211</v>
      </c>
      <c r="Q229" s="7">
        <f t="shared" si="55"/>
        <v>0.004993386424787925</v>
      </c>
      <c r="R229" s="30">
        <f t="shared" si="56"/>
        <v>299271.63228748005</v>
      </c>
      <c r="S229" s="10">
        <f t="shared" si="57"/>
        <v>78396.16686917043</v>
      </c>
      <c r="T229" s="31">
        <f t="shared" si="58"/>
        <v>377667.7991566505</v>
      </c>
    </row>
    <row r="230" spans="1:20" s="4" customFormat="1" ht="12.75">
      <c r="A230" s="25" t="s">
        <v>495</v>
      </c>
      <c r="B230" s="26" t="s">
        <v>379</v>
      </c>
      <c r="C230" s="59">
        <v>806</v>
      </c>
      <c r="D230" s="64">
        <v>763930</v>
      </c>
      <c r="E230" s="27">
        <v>52800</v>
      </c>
      <c r="F230" s="28">
        <f t="shared" si="45"/>
        <v>11661.507196969696</v>
      </c>
      <c r="G230" s="29">
        <f t="shared" si="46"/>
        <v>0.000554921450840339</v>
      </c>
      <c r="H230" s="7">
        <f t="shared" si="47"/>
        <v>14.468371212121212</v>
      </c>
      <c r="I230" s="7">
        <f t="shared" si="48"/>
        <v>3198.5071969696974</v>
      </c>
      <c r="J230" s="7">
        <f t="shared" si="59"/>
        <v>3198.5071969696974</v>
      </c>
      <c r="K230" s="7">
        <f t="shared" si="49"/>
        <v>0.0004385719611849611</v>
      </c>
      <c r="L230" s="30">
        <f t="shared" si="50"/>
        <v>68463.29637690702</v>
      </c>
      <c r="M230" s="10">
        <f t="shared" si="51"/>
        <v>15281.464581076896</v>
      </c>
      <c r="N230" s="31">
        <f t="shared" si="52"/>
        <v>83744.76095798392</v>
      </c>
      <c r="O230" s="7">
        <f t="shared" si="53"/>
        <v>3601.5071969696974</v>
      </c>
      <c r="P230" s="7">
        <f t="shared" si="54"/>
        <v>3601.5071969696974</v>
      </c>
      <c r="Q230" s="7">
        <f t="shared" si="55"/>
        <v>0.0004554852240012791</v>
      </c>
      <c r="R230" s="30">
        <f t="shared" si="56"/>
        <v>25970.323899327865</v>
      </c>
      <c r="S230" s="10">
        <f t="shared" si="57"/>
        <v>7151.118016820082</v>
      </c>
      <c r="T230" s="31">
        <f t="shared" si="58"/>
        <v>33121.441916147945</v>
      </c>
    </row>
    <row r="231" spans="1:20" s="4" customFormat="1" ht="12.75">
      <c r="A231" s="25" t="s">
        <v>491</v>
      </c>
      <c r="B231" s="26" t="s">
        <v>283</v>
      </c>
      <c r="C231" s="59">
        <v>708</v>
      </c>
      <c r="D231" s="64">
        <v>428420</v>
      </c>
      <c r="E231" s="27">
        <v>29450</v>
      </c>
      <c r="F231" s="28">
        <f t="shared" si="45"/>
        <v>10299.536842105263</v>
      </c>
      <c r="G231" s="29">
        <f t="shared" si="46"/>
        <v>0.0004901110834875411</v>
      </c>
      <c r="H231" s="7">
        <f t="shared" si="47"/>
        <v>14.547368421052632</v>
      </c>
      <c r="I231" s="7">
        <f t="shared" si="48"/>
        <v>2865.536842105263</v>
      </c>
      <c r="J231" s="7">
        <f t="shared" si="59"/>
        <v>2865.536842105263</v>
      </c>
      <c r="K231" s="7">
        <f t="shared" si="49"/>
        <v>0.00039291583082274115</v>
      </c>
      <c r="L231" s="30">
        <f t="shared" si="50"/>
        <v>60467.333377726674</v>
      </c>
      <c r="M231" s="10">
        <f t="shared" si="51"/>
        <v>13690.636619448376</v>
      </c>
      <c r="N231" s="31">
        <f t="shared" si="52"/>
        <v>74157.96999717505</v>
      </c>
      <c r="O231" s="7">
        <f t="shared" si="53"/>
        <v>3219.536842105263</v>
      </c>
      <c r="P231" s="7">
        <f t="shared" si="54"/>
        <v>3219.536842105263</v>
      </c>
      <c r="Q231" s="7">
        <f t="shared" si="55"/>
        <v>0.00040717715653617367</v>
      </c>
      <c r="R231" s="30">
        <f t="shared" si="56"/>
        <v>22937.198707216925</v>
      </c>
      <c r="S231" s="10">
        <f t="shared" si="57"/>
        <v>6392.681357617927</v>
      </c>
      <c r="T231" s="31">
        <f t="shared" si="58"/>
        <v>29329.88006483485</v>
      </c>
    </row>
    <row r="232" spans="1:20" s="4" customFormat="1" ht="12.75">
      <c r="A232" s="25" t="s">
        <v>492</v>
      </c>
      <c r="B232" s="26" t="s">
        <v>320</v>
      </c>
      <c r="C232" s="59">
        <v>89</v>
      </c>
      <c r="D232" s="64">
        <v>290340</v>
      </c>
      <c r="E232" s="27">
        <v>108250</v>
      </c>
      <c r="F232" s="28">
        <f t="shared" si="45"/>
        <v>238.70909930715936</v>
      </c>
      <c r="G232" s="29">
        <f t="shared" si="46"/>
        <v>1.1359149163046531E-05</v>
      </c>
      <c r="H232" s="7">
        <f t="shared" si="47"/>
        <v>2.6821247113163973</v>
      </c>
      <c r="I232" s="7">
        <f t="shared" si="48"/>
        <v>-695.7909006928406</v>
      </c>
      <c r="J232" s="7">
        <f t="shared" si="59"/>
        <v>0</v>
      </c>
      <c r="K232" s="7">
        <f t="shared" si="49"/>
        <v>0</v>
      </c>
      <c r="L232" s="30">
        <f t="shared" si="50"/>
        <v>1401.4322109218733</v>
      </c>
      <c r="M232" s="10">
        <f t="shared" si="51"/>
        <v>0</v>
      </c>
      <c r="N232" s="31">
        <f t="shared" si="52"/>
        <v>1401.4322109218733</v>
      </c>
      <c r="O232" s="7">
        <f t="shared" si="53"/>
        <v>-651.2909006928406</v>
      </c>
      <c r="P232" s="7">
        <f t="shared" si="54"/>
        <v>0</v>
      </c>
      <c r="Q232" s="7">
        <f t="shared" si="55"/>
        <v>0</v>
      </c>
      <c r="R232" s="30">
        <f t="shared" si="56"/>
        <v>531.6081808305777</v>
      </c>
      <c r="S232" s="10">
        <f t="shared" si="57"/>
        <v>0</v>
      </c>
      <c r="T232" s="31">
        <f t="shared" si="58"/>
        <v>531.6081808305777</v>
      </c>
    </row>
    <row r="233" spans="1:20" s="4" customFormat="1" ht="12.75">
      <c r="A233" s="25" t="s">
        <v>491</v>
      </c>
      <c r="B233" s="26" t="s">
        <v>284</v>
      </c>
      <c r="C233" s="59">
        <v>105</v>
      </c>
      <c r="D233" s="64">
        <v>279309</v>
      </c>
      <c r="E233" s="27">
        <v>63950</v>
      </c>
      <c r="F233" s="28">
        <f t="shared" si="45"/>
        <v>458.5996090695856</v>
      </c>
      <c r="G233" s="29">
        <f t="shared" si="46"/>
        <v>2.1822801814660496E-05</v>
      </c>
      <c r="H233" s="7">
        <f t="shared" si="47"/>
        <v>4.3676153244722435</v>
      </c>
      <c r="I233" s="7">
        <f t="shared" si="48"/>
        <v>-643.9003909304145</v>
      </c>
      <c r="J233" s="7">
        <f t="shared" si="59"/>
        <v>0</v>
      </c>
      <c r="K233" s="7">
        <f t="shared" si="49"/>
        <v>0</v>
      </c>
      <c r="L233" s="30">
        <f t="shared" si="50"/>
        <v>2692.3827618288888</v>
      </c>
      <c r="M233" s="10">
        <f t="shared" si="51"/>
        <v>0</v>
      </c>
      <c r="N233" s="31">
        <f t="shared" si="52"/>
        <v>2692.3827618288888</v>
      </c>
      <c r="O233" s="7">
        <f t="shared" si="53"/>
        <v>-591.4003909304145</v>
      </c>
      <c r="P233" s="7">
        <f t="shared" si="54"/>
        <v>0</v>
      </c>
      <c r="Q233" s="7">
        <f t="shared" si="55"/>
        <v>0</v>
      </c>
      <c r="R233" s="30">
        <f t="shared" si="56"/>
        <v>1021.3071249261112</v>
      </c>
      <c r="S233" s="10">
        <f t="shared" si="57"/>
        <v>0</v>
      </c>
      <c r="T233" s="31">
        <f t="shared" si="58"/>
        <v>1021.3071249261112</v>
      </c>
    </row>
    <row r="234" spans="1:20" s="4" customFormat="1" ht="12.75">
      <c r="A234" s="25" t="s">
        <v>486</v>
      </c>
      <c r="B234" s="26" t="s">
        <v>136</v>
      </c>
      <c r="C234" s="59">
        <v>1602</v>
      </c>
      <c r="D234" s="64">
        <v>2380061</v>
      </c>
      <c r="E234" s="27">
        <v>255100</v>
      </c>
      <c r="F234" s="28">
        <f t="shared" si="45"/>
        <v>14946.521842414739</v>
      </c>
      <c r="G234" s="29">
        <f t="shared" si="46"/>
        <v>0.0007112413040370013</v>
      </c>
      <c r="H234" s="7">
        <f t="shared" si="47"/>
        <v>9.329913759310074</v>
      </c>
      <c r="I234" s="7">
        <f t="shared" si="48"/>
        <v>-1874.4781575852617</v>
      </c>
      <c r="J234" s="7">
        <f t="shared" si="59"/>
        <v>0</v>
      </c>
      <c r="K234" s="7">
        <f t="shared" si="49"/>
        <v>0</v>
      </c>
      <c r="L234" s="30">
        <f t="shared" si="50"/>
        <v>87749.21949772164</v>
      </c>
      <c r="M234" s="10">
        <f t="shared" si="51"/>
        <v>0</v>
      </c>
      <c r="N234" s="31">
        <f t="shared" si="52"/>
        <v>87749.21949772164</v>
      </c>
      <c r="O234" s="7">
        <f t="shared" si="53"/>
        <v>-1073.4781575852617</v>
      </c>
      <c r="P234" s="7">
        <f t="shared" si="54"/>
        <v>0</v>
      </c>
      <c r="Q234" s="7">
        <f t="shared" si="55"/>
        <v>0</v>
      </c>
      <c r="R234" s="30">
        <f t="shared" si="56"/>
        <v>33286.09302893166</v>
      </c>
      <c r="S234" s="10">
        <f t="shared" si="57"/>
        <v>0</v>
      </c>
      <c r="T234" s="31">
        <f t="shared" si="58"/>
        <v>33286.09302893166</v>
      </c>
    </row>
    <row r="235" spans="1:20" s="4" customFormat="1" ht="12.75">
      <c r="A235" s="25" t="s">
        <v>497</v>
      </c>
      <c r="B235" s="26" t="s">
        <v>450</v>
      </c>
      <c r="C235" s="59">
        <v>6031</v>
      </c>
      <c r="D235" s="64">
        <v>6508453</v>
      </c>
      <c r="E235" s="27">
        <v>463350</v>
      </c>
      <c r="F235" s="28">
        <f t="shared" si="45"/>
        <v>84714.53554116758</v>
      </c>
      <c r="G235" s="29">
        <f t="shared" si="46"/>
        <v>0.004031203872342157</v>
      </c>
      <c r="H235" s="7">
        <f t="shared" si="47"/>
        <v>14.046515592964282</v>
      </c>
      <c r="I235" s="7">
        <f t="shared" si="48"/>
        <v>21389.03554116758</v>
      </c>
      <c r="J235" s="7">
        <f t="shared" si="59"/>
        <v>21389.03554116758</v>
      </c>
      <c r="K235" s="7">
        <f t="shared" si="49"/>
        <v>0.002932815431533817</v>
      </c>
      <c r="L235" s="30">
        <f t="shared" si="50"/>
        <v>497348.77801165334</v>
      </c>
      <c r="M235" s="10">
        <f t="shared" si="51"/>
        <v>102190.10585794967</v>
      </c>
      <c r="N235" s="31">
        <f t="shared" si="52"/>
        <v>599538.883869603</v>
      </c>
      <c r="O235" s="7">
        <f t="shared" si="53"/>
        <v>24404.53554116758</v>
      </c>
      <c r="P235" s="7">
        <f t="shared" si="54"/>
        <v>24404.53554116758</v>
      </c>
      <c r="Q235" s="7">
        <f t="shared" si="55"/>
        <v>0.003086459287647349</v>
      </c>
      <c r="R235" s="30">
        <f t="shared" si="56"/>
        <v>188660.34122561297</v>
      </c>
      <c r="S235" s="10">
        <f t="shared" si="57"/>
        <v>48457.41081606338</v>
      </c>
      <c r="T235" s="31">
        <f t="shared" si="58"/>
        <v>237117.75204167634</v>
      </c>
    </row>
    <row r="236" spans="1:20" s="4" customFormat="1" ht="12.75">
      <c r="A236" s="25" t="s">
        <v>491</v>
      </c>
      <c r="B236" s="26" t="s">
        <v>285</v>
      </c>
      <c r="C236" s="59">
        <v>922</v>
      </c>
      <c r="D236" s="64">
        <v>874754</v>
      </c>
      <c r="E236" s="27">
        <v>54650</v>
      </c>
      <c r="F236" s="28">
        <f t="shared" si="45"/>
        <v>14757.972333028363</v>
      </c>
      <c r="G236" s="29">
        <f t="shared" si="46"/>
        <v>0.0007022690360842696</v>
      </c>
      <c r="H236" s="7">
        <f t="shared" si="47"/>
        <v>16.00647758462946</v>
      </c>
      <c r="I236" s="7">
        <f t="shared" si="48"/>
        <v>5076.972333028363</v>
      </c>
      <c r="J236" s="7">
        <f t="shared" si="59"/>
        <v>5076.972333028363</v>
      </c>
      <c r="K236" s="7">
        <f t="shared" si="49"/>
        <v>0.0006961427865747997</v>
      </c>
      <c r="L236" s="30">
        <f t="shared" si="50"/>
        <v>86642.26816417581</v>
      </c>
      <c r="M236" s="10">
        <f t="shared" si="51"/>
        <v>24256.18205886291</v>
      </c>
      <c r="N236" s="31">
        <f t="shared" si="52"/>
        <v>110898.45022303872</v>
      </c>
      <c r="O236" s="7">
        <f t="shared" si="53"/>
        <v>5537.972333028363</v>
      </c>
      <c r="P236" s="7">
        <f t="shared" si="54"/>
        <v>5537.972333028363</v>
      </c>
      <c r="Q236" s="7">
        <f t="shared" si="55"/>
        <v>0.0007003913724633698</v>
      </c>
      <c r="R236" s="30">
        <f t="shared" si="56"/>
        <v>32866.19088874382</v>
      </c>
      <c r="S236" s="10">
        <f t="shared" si="57"/>
        <v>10996.144547674905</v>
      </c>
      <c r="T236" s="31">
        <f t="shared" si="58"/>
        <v>43862.335436418725</v>
      </c>
    </row>
    <row r="237" spans="1:20" s="4" customFormat="1" ht="12.75">
      <c r="A237" s="9" t="s">
        <v>482</v>
      </c>
      <c r="B237" s="26" t="s">
        <v>3</v>
      </c>
      <c r="C237" s="8">
        <v>2326</v>
      </c>
      <c r="D237" s="64">
        <v>2479326</v>
      </c>
      <c r="E237" s="27">
        <v>167800</v>
      </c>
      <c r="F237" s="28">
        <f t="shared" si="45"/>
        <v>34367.77280095351</v>
      </c>
      <c r="G237" s="29">
        <f t="shared" si="46"/>
        <v>0.0016354159048850966</v>
      </c>
      <c r="H237" s="7">
        <f t="shared" si="47"/>
        <v>14.775482717520859</v>
      </c>
      <c r="I237" s="7">
        <f t="shared" si="48"/>
        <v>9944.772800953519</v>
      </c>
      <c r="J237" s="7">
        <f t="shared" si="59"/>
        <v>9944.772800953519</v>
      </c>
      <c r="K237" s="7">
        <f t="shared" si="49"/>
        <v>0.001363604407388915</v>
      </c>
      <c r="L237" s="30">
        <f t="shared" si="50"/>
        <v>201769.0316820544</v>
      </c>
      <c r="M237" s="10">
        <f t="shared" si="51"/>
        <v>47513.00652648425</v>
      </c>
      <c r="N237" s="31">
        <f t="shared" si="52"/>
        <v>249282.03820853864</v>
      </c>
      <c r="O237" s="7">
        <f t="shared" si="53"/>
        <v>11107.772800953519</v>
      </c>
      <c r="P237" s="7">
        <f t="shared" si="54"/>
        <v>11107.772800953519</v>
      </c>
      <c r="Q237" s="7">
        <f t="shared" si="55"/>
        <v>0.0014048080722022776</v>
      </c>
      <c r="R237" s="30">
        <f t="shared" si="56"/>
        <v>76537.46434862252</v>
      </c>
      <c r="S237" s="10">
        <f t="shared" si="57"/>
        <v>22055.48673357576</v>
      </c>
      <c r="T237" s="31">
        <f t="shared" si="58"/>
        <v>98592.95108219828</v>
      </c>
    </row>
    <row r="238" spans="1:20" s="4" customFormat="1" ht="12.75">
      <c r="A238" s="25" t="s">
        <v>491</v>
      </c>
      <c r="B238" s="26" t="s">
        <v>286</v>
      </c>
      <c r="C238" s="59">
        <v>2851</v>
      </c>
      <c r="D238" s="64">
        <v>1725882</v>
      </c>
      <c r="E238" s="27">
        <v>157150</v>
      </c>
      <c r="F238" s="28">
        <f t="shared" si="45"/>
        <v>31310.783213490296</v>
      </c>
      <c r="G238" s="29">
        <f t="shared" si="46"/>
        <v>0.0014899467928375808</v>
      </c>
      <c r="H238" s="7">
        <f t="shared" si="47"/>
        <v>10.98238625517022</v>
      </c>
      <c r="I238" s="7">
        <f t="shared" si="48"/>
        <v>1375.2832134902949</v>
      </c>
      <c r="J238" s="7">
        <f t="shared" si="59"/>
        <v>1375.2832134902949</v>
      </c>
      <c r="K238" s="7">
        <f t="shared" si="49"/>
        <v>0.00018857567577044553</v>
      </c>
      <c r="L238" s="30">
        <f t="shared" si="50"/>
        <v>183821.8160595319</v>
      </c>
      <c r="M238" s="10">
        <f t="shared" si="51"/>
        <v>6570.672010934563</v>
      </c>
      <c r="N238" s="31">
        <f t="shared" si="52"/>
        <v>190392.48807046647</v>
      </c>
      <c r="O238" s="7">
        <f t="shared" si="53"/>
        <v>2800.7832134902947</v>
      </c>
      <c r="P238" s="7">
        <f t="shared" si="54"/>
        <v>2800.7832134902947</v>
      </c>
      <c r="Q238" s="7">
        <f t="shared" si="55"/>
        <v>0.0003542170817953756</v>
      </c>
      <c r="R238" s="30">
        <f t="shared" si="56"/>
        <v>69729.50990479878</v>
      </c>
      <c r="S238" s="10">
        <f t="shared" si="57"/>
        <v>5561.208184187397</v>
      </c>
      <c r="T238" s="31">
        <f t="shared" si="58"/>
        <v>75290.71808898618</v>
      </c>
    </row>
    <row r="239" spans="1:20" s="4" customFormat="1" ht="12.75">
      <c r="A239" s="9" t="s">
        <v>482</v>
      </c>
      <c r="B239" s="26" t="s">
        <v>4</v>
      </c>
      <c r="C239" s="8">
        <v>36592</v>
      </c>
      <c r="D239" s="64">
        <v>47903835</v>
      </c>
      <c r="E239" s="27">
        <v>2174800</v>
      </c>
      <c r="F239" s="28">
        <f t="shared" si="45"/>
        <v>806003.8303844031</v>
      </c>
      <c r="G239" s="29">
        <f t="shared" si="46"/>
        <v>0.03835428880548208</v>
      </c>
      <c r="H239" s="7">
        <f t="shared" si="47"/>
        <v>22.026777174912635</v>
      </c>
      <c r="I239" s="7">
        <f t="shared" si="48"/>
        <v>421787.8303844031</v>
      </c>
      <c r="J239" s="7">
        <f t="shared" si="59"/>
        <v>421787.8303844031</v>
      </c>
      <c r="K239" s="7">
        <f t="shared" si="49"/>
        <v>0.057834578628084284</v>
      </c>
      <c r="L239" s="30">
        <f t="shared" si="50"/>
        <v>4731950.8695127275</v>
      </c>
      <c r="M239" s="10">
        <f t="shared" si="51"/>
        <v>2015170.0133284368</v>
      </c>
      <c r="N239" s="31">
        <f t="shared" si="52"/>
        <v>6747120.882841164</v>
      </c>
      <c r="O239" s="7">
        <f t="shared" si="53"/>
        <v>440083.8303844031</v>
      </c>
      <c r="P239" s="7">
        <f t="shared" si="54"/>
        <v>440083.8303844031</v>
      </c>
      <c r="Q239" s="7">
        <f t="shared" si="55"/>
        <v>0.05565772080939905</v>
      </c>
      <c r="R239" s="30">
        <f t="shared" si="56"/>
        <v>1794980.7160965612</v>
      </c>
      <c r="S239" s="10">
        <f t="shared" si="57"/>
        <v>873826.216707565</v>
      </c>
      <c r="T239" s="31">
        <f t="shared" si="58"/>
        <v>2668806.9328041263</v>
      </c>
    </row>
    <row r="240" spans="1:20" s="4" customFormat="1" ht="12.75">
      <c r="A240" s="25" t="s">
        <v>495</v>
      </c>
      <c r="B240" s="26" t="s">
        <v>380</v>
      </c>
      <c r="C240" s="59">
        <v>913</v>
      </c>
      <c r="D240" s="64">
        <v>1808708</v>
      </c>
      <c r="E240" s="27">
        <v>127900</v>
      </c>
      <c r="F240" s="28">
        <f t="shared" si="45"/>
        <v>12911.261954652073</v>
      </c>
      <c r="G240" s="29">
        <f t="shared" si="46"/>
        <v>0.0006143919559486267</v>
      </c>
      <c r="H240" s="7">
        <f t="shared" si="47"/>
        <v>14.14157935887412</v>
      </c>
      <c r="I240" s="7">
        <f t="shared" si="48"/>
        <v>3324.7619546520714</v>
      </c>
      <c r="J240" s="7">
        <f t="shared" si="59"/>
        <v>3324.7619546520714</v>
      </c>
      <c r="K240" s="7">
        <f t="shared" si="49"/>
        <v>0.00045588372360280113</v>
      </c>
      <c r="L240" s="30">
        <f t="shared" si="50"/>
        <v>75800.45519595675</v>
      </c>
      <c r="M240" s="10">
        <f t="shared" si="51"/>
        <v>15884.670229494239</v>
      </c>
      <c r="N240" s="31">
        <f t="shared" si="52"/>
        <v>91685.12542545098</v>
      </c>
      <c r="O240" s="7">
        <f t="shared" si="53"/>
        <v>3781.2619546520714</v>
      </c>
      <c r="P240" s="7">
        <f t="shared" si="54"/>
        <v>3781.2619546520714</v>
      </c>
      <c r="Q240" s="7">
        <f t="shared" si="55"/>
        <v>0.0004782189384131625</v>
      </c>
      <c r="R240" s="30">
        <f t="shared" si="56"/>
        <v>28753.54353839573</v>
      </c>
      <c r="S240" s="10">
        <f t="shared" si="57"/>
        <v>7508.0373330866505</v>
      </c>
      <c r="T240" s="31">
        <f t="shared" si="58"/>
        <v>36261.58087148238</v>
      </c>
    </row>
    <row r="241" spans="1:20" s="4" customFormat="1" ht="12.75">
      <c r="A241" s="25" t="s">
        <v>497</v>
      </c>
      <c r="B241" s="26" t="s">
        <v>451</v>
      </c>
      <c r="C241" s="59">
        <v>2892</v>
      </c>
      <c r="D241" s="64">
        <v>3685499</v>
      </c>
      <c r="E241" s="27">
        <v>276100</v>
      </c>
      <c r="F241" s="28">
        <f t="shared" si="45"/>
        <v>38603.633132922856</v>
      </c>
      <c r="G241" s="29">
        <f t="shared" si="46"/>
        <v>0.001836982453811489</v>
      </c>
      <c r="H241" s="7">
        <f t="shared" si="47"/>
        <v>13.348420862006519</v>
      </c>
      <c r="I241" s="7">
        <f t="shared" si="48"/>
        <v>8237.633132922852</v>
      </c>
      <c r="J241" s="7">
        <f t="shared" si="59"/>
        <v>8237.633132922852</v>
      </c>
      <c r="K241" s="7">
        <f t="shared" si="49"/>
        <v>0.0011295253367105112</v>
      </c>
      <c r="L241" s="30">
        <f t="shared" si="50"/>
        <v>226637.25466734392</v>
      </c>
      <c r="M241" s="10">
        <f t="shared" si="51"/>
        <v>39356.828420435995</v>
      </c>
      <c r="N241" s="31">
        <f t="shared" si="52"/>
        <v>265994.08308777993</v>
      </c>
      <c r="O241" s="7">
        <f t="shared" si="53"/>
        <v>9683.633132922852</v>
      </c>
      <c r="P241" s="7">
        <f t="shared" si="54"/>
        <v>9683.633132922852</v>
      </c>
      <c r="Q241" s="7">
        <f t="shared" si="55"/>
        <v>0.0012246960967915803</v>
      </c>
      <c r="R241" s="30">
        <f t="shared" si="56"/>
        <v>85970.7788383777</v>
      </c>
      <c r="S241" s="10">
        <f t="shared" si="57"/>
        <v>19227.728719627812</v>
      </c>
      <c r="T241" s="31">
        <f t="shared" si="58"/>
        <v>105198.50755800551</v>
      </c>
    </row>
    <row r="242" spans="1:20" s="4" customFormat="1" ht="12.75">
      <c r="A242" s="9" t="s">
        <v>483</v>
      </c>
      <c r="B242" s="26" t="s">
        <v>43</v>
      </c>
      <c r="C242" s="8">
        <v>2314</v>
      </c>
      <c r="D242" s="64">
        <v>1456495</v>
      </c>
      <c r="E242" s="27">
        <v>68650</v>
      </c>
      <c r="F242" s="28">
        <f t="shared" si="45"/>
        <v>49094.3835396941</v>
      </c>
      <c r="G242" s="29">
        <f t="shared" si="46"/>
        <v>0.0023361925762939526</v>
      </c>
      <c r="H242" s="7">
        <f t="shared" si="47"/>
        <v>21.216241806263657</v>
      </c>
      <c r="I242" s="7">
        <f t="shared" si="48"/>
        <v>24797.383539694103</v>
      </c>
      <c r="J242" s="7">
        <f t="shared" si="59"/>
        <v>24797.383539694103</v>
      </c>
      <c r="K242" s="7">
        <f t="shared" si="49"/>
        <v>0.003400160281509709</v>
      </c>
      <c r="L242" s="30">
        <f t="shared" si="50"/>
        <v>288227.1797245075</v>
      </c>
      <c r="M242" s="10">
        <f t="shared" si="51"/>
        <v>118474.12399891646</v>
      </c>
      <c r="N242" s="31">
        <f t="shared" si="52"/>
        <v>406701.303723424</v>
      </c>
      <c r="O242" s="7">
        <f t="shared" si="53"/>
        <v>25954.383539694103</v>
      </c>
      <c r="P242" s="7">
        <f t="shared" si="54"/>
        <v>25954.383539694103</v>
      </c>
      <c r="Q242" s="7">
        <f t="shared" si="55"/>
        <v>0.003282469686674389</v>
      </c>
      <c r="R242" s="30">
        <f t="shared" si="56"/>
        <v>109333.81257055698</v>
      </c>
      <c r="S242" s="10">
        <f t="shared" si="57"/>
        <v>51534.77408078791</v>
      </c>
      <c r="T242" s="31">
        <f t="shared" si="58"/>
        <v>160868.5866513449</v>
      </c>
    </row>
    <row r="243" spans="1:20" s="4" customFormat="1" ht="12.75">
      <c r="A243" s="25" t="s">
        <v>497</v>
      </c>
      <c r="B243" s="26" t="s">
        <v>452</v>
      </c>
      <c r="C243" s="59">
        <v>3713</v>
      </c>
      <c r="D243" s="64">
        <v>3491210</v>
      </c>
      <c r="E243" s="27">
        <v>299450</v>
      </c>
      <c r="F243" s="28">
        <f t="shared" si="45"/>
        <v>43288.90542661546</v>
      </c>
      <c r="G243" s="29">
        <f t="shared" si="46"/>
        <v>0.0020599346035536387</v>
      </c>
      <c r="H243" s="7">
        <f t="shared" si="47"/>
        <v>11.65874102521289</v>
      </c>
      <c r="I243" s="7">
        <f t="shared" si="48"/>
        <v>4302.405426615463</v>
      </c>
      <c r="J243" s="7">
        <f t="shared" si="59"/>
        <v>4302.405426615463</v>
      </c>
      <c r="K243" s="7">
        <f t="shared" si="49"/>
        <v>0.0005899359512310141</v>
      </c>
      <c r="L243" s="30">
        <f t="shared" si="50"/>
        <v>254143.9208496485</v>
      </c>
      <c r="M243" s="10">
        <f t="shared" si="51"/>
        <v>20555.54422467667</v>
      </c>
      <c r="N243" s="31">
        <f t="shared" si="52"/>
        <v>274699.46507432516</v>
      </c>
      <c r="O243" s="7">
        <f t="shared" si="53"/>
        <v>6158.905426615463</v>
      </c>
      <c r="P243" s="7">
        <f t="shared" si="54"/>
        <v>6158.905426615463</v>
      </c>
      <c r="Q243" s="7">
        <f t="shared" si="55"/>
        <v>0.0007789212305906273</v>
      </c>
      <c r="R243" s="30">
        <f t="shared" si="56"/>
        <v>96404.9394463103</v>
      </c>
      <c r="S243" s="10">
        <f t="shared" si="57"/>
        <v>12229.06332027285</v>
      </c>
      <c r="T243" s="31">
        <f t="shared" si="58"/>
        <v>108634.00276658314</v>
      </c>
    </row>
    <row r="244" spans="1:20" s="4" customFormat="1" ht="12.75">
      <c r="A244" s="25" t="s">
        <v>491</v>
      </c>
      <c r="B244" s="26" t="s">
        <v>287</v>
      </c>
      <c r="C244" s="59">
        <v>5085</v>
      </c>
      <c r="D244" s="64">
        <v>6569075</v>
      </c>
      <c r="E244" s="27">
        <v>314700</v>
      </c>
      <c r="F244" s="28">
        <f t="shared" si="45"/>
        <v>106144.7295042898</v>
      </c>
      <c r="G244" s="29">
        <f t="shared" si="46"/>
        <v>0.0050509755129149875</v>
      </c>
      <c r="H244" s="7">
        <f t="shared" si="47"/>
        <v>20.874086431522084</v>
      </c>
      <c r="I244" s="7">
        <f t="shared" si="48"/>
        <v>52752.2295042898</v>
      </c>
      <c r="J244" s="7">
        <f t="shared" si="59"/>
        <v>52752.2295042898</v>
      </c>
      <c r="K244" s="7">
        <f t="shared" si="49"/>
        <v>0.007233264559321463</v>
      </c>
      <c r="L244" s="30">
        <f t="shared" si="50"/>
        <v>623162.8512639594</v>
      </c>
      <c r="M244" s="10">
        <f t="shared" si="51"/>
        <v>252033.61352645454</v>
      </c>
      <c r="N244" s="31">
        <f t="shared" si="52"/>
        <v>875196.464790414</v>
      </c>
      <c r="O244" s="7">
        <f t="shared" si="53"/>
        <v>55294.7295042898</v>
      </c>
      <c r="P244" s="7">
        <f t="shared" si="54"/>
        <v>55294.7295042898</v>
      </c>
      <c r="Q244" s="7">
        <f t="shared" si="55"/>
        <v>0.006993164493893828</v>
      </c>
      <c r="R244" s="30">
        <f t="shared" si="56"/>
        <v>236385.6540044214</v>
      </c>
      <c r="S244" s="10">
        <f t="shared" si="57"/>
        <v>109792.6825541331</v>
      </c>
      <c r="T244" s="31">
        <f t="shared" si="58"/>
        <v>346178.3365585545</v>
      </c>
    </row>
    <row r="245" spans="1:20" s="4" customFormat="1" ht="12.75">
      <c r="A245" s="25" t="s">
        <v>490</v>
      </c>
      <c r="B245" s="26" t="s">
        <v>233</v>
      </c>
      <c r="C245" s="59">
        <v>45</v>
      </c>
      <c r="D245" s="64">
        <v>105910</v>
      </c>
      <c r="E245" s="27">
        <v>32850</v>
      </c>
      <c r="F245" s="28">
        <f t="shared" si="45"/>
        <v>145.08219178082192</v>
      </c>
      <c r="G245" s="29">
        <f t="shared" si="46"/>
        <v>6.903843473597541E-06</v>
      </c>
      <c r="H245" s="7">
        <f t="shared" si="47"/>
        <v>3.2240487062404872</v>
      </c>
      <c r="I245" s="7">
        <f t="shared" si="48"/>
        <v>-327.4178082191781</v>
      </c>
      <c r="J245" s="7">
        <f t="shared" si="59"/>
        <v>0</v>
      </c>
      <c r="K245" s="7">
        <f t="shared" si="49"/>
        <v>0</v>
      </c>
      <c r="L245" s="30">
        <f t="shared" si="50"/>
        <v>851.7599764019152</v>
      </c>
      <c r="M245" s="10">
        <f t="shared" si="51"/>
        <v>0</v>
      </c>
      <c r="N245" s="31">
        <f t="shared" si="52"/>
        <v>851.7599764019152</v>
      </c>
      <c r="O245" s="7">
        <f t="shared" si="53"/>
        <v>-304.9178082191781</v>
      </c>
      <c r="P245" s="7">
        <f t="shared" si="54"/>
        <v>0</v>
      </c>
      <c r="Q245" s="7">
        <f t="shared" si="55"/>
        <v>0</v>
      </c>
      <c r="R245" s="30">
        <f t="shared" si="56"/>
        <v>323.09987456436494</v>
      </c>
      <c r="S245" s="10">
        <f t="shared" si="57"/>
        <v>0</v>
      </c>
      <c r="T245" s="31">
        <f t="shared" si="58"/>
        <v>323.09987456436494</v>
      </c>
    </row>
    <row r="246" spans="1:20" s="4" customFormat="1" ht="12.75">
      <c r="A246" s="25" t="s">
        <v>495</v>
      </c>
      <c r="B246" s="26" t="s">
        <v>381</v>
      </c>
      <c r="C246" s="59">
        <v>2164</v>
      </c>
      <c r="D246" s="64">
        <v>5667413</v>
      </c>
      <c r="E246" s="27">
        <v>409500</v>
      </c>
      <c r="F246" s="28">
        <f t="shared" si="45"/>
        <v>29949.405938949938</v>
      </c>
      <c r="G246" s="29">
        <f t="shared" si="46"/>
        <v>0.0014251646476509524</v>
      </c>
      <c r="H246" s="7">
        <f t="shared" si="47"/>
        <v>13.839836385836385</v>
      </c>
      <c r="I246" s="7">
        <f t="shared" si="48"/>
        <v>7227.405938949937</v>
      </c>
      <c r="J246" s="7">
        <f t="shared" si="59"/>
        <v>7227.405938949937</v>
      </c>
      <c r="K246" s="7">
        <f t="shared" si="49"/>
        <v>0.000991005303951842</v>
      </c>
      <c r="L246" s="30">
        <f t="shared" si="50"/>
        <v>175829.33496310364</v>
      </c>
      <c r="M246" s="10">
        <f t="shared" si="51"/>
        <v>34530.279617243155</v>
      </c>
      <c r="N246" s="31">
        <f t="shared" si="52"/>
        <v>210359.6145803468</v>
      </c>
      <c r="O246" s="7">
        <f t="shared" si="53"/>
        <v>8309.405938949938</v>
      </c>
      <c r="P246" s="7">
        <f t="shared" si="54"/>
        <v>8309.405938949938</v>
      </c>
      <c r="Q246" s="7">
        <f t="shared" si="55"/>
        <v>0.0010508965881297436</v>
      </c>
      <c r="R246" s="30">
        <f t="shared" si="56"/>
        <v>66697.70551006457</v>
      </c>
      <c r="S246" s="10">
        <f t="shared" si="57"/>
        <v>16499.076433636976</v>
      </c>
      <c r="T246" s="31">
        <f t="shared" si="58"/>
        <v>83196.78194370154</v>
      </c>
    </row>
    <row r="247" spans="1:20" s="4" customFormat="1" ht="12.75">
      <c r="A247" s="9" t="s">
        <v>483</v>
      </c>
      <c r="B247" s="26" t="s">
        <v>44</v>
      </c>
      <c r="C247" s="8">
        <v>984</v>
      </c>
      <c r="D247" s="64">
        <v>909096</v>
      </c>
      <c r="E247" s="27">
        <v>65000</v>
      </c>
      <c r="F247" s="28">
        <f t="shared" si="45"/>
        <v>13762.31483076923</v>
      </c>
      <c r="G247" s="29">
        <f t="shared" si="46"/>
        <v>0.0006548899369368387</v>
      </c>
      <c r="H247" s="7">
        <f t="shared" si="47"/>
        <v>13.986092307692308</v>
      </c>
      <c r="I247" s="7">
        <f t="shared" si="48"/>
        <v>3430.3148307692313</v>
      </c>
      <c r="J247" s="7">
        <f t="shared" si="59"/>
        <v>3430.3148307692313</v>
      </c>
      <c r="K247" s="7">
        <f t="shared" si="49"/>
        <v>0.0004703568915641783</v>
      </c>
      <c r="L247" s="30">
        <f t="shared" si="50"/>
        <v>80796.88355687812</v>
      </c>
      <c r="M247" s="10">
        <f t="shared" si="51"/>
        <v>16388.96877831206</v>
      </c>
      <c r="N247" s="31">
        <f t="shared" si="52"/>
        <v>97185.85233519018</v>
      </c>
      <c r="O247" s="7">
        <f t="shared" si="53"/>
        <v>3922.3148307692313</v>
      </c>
      <c r="P247" s="7">
        <f t="shared" si="54"/>
        <v>3922.3148307692313</v>
      </c>
      <c r="Q247" s="7">
        <f t="shared" si="55"/>
        <v>0.0004960579978292611</v>
      </c>
      <c r="R247" s="30">
        <f t="shared" si="56"/>
        <v>30648.849048644053</v>
      </c>
      <c r="S247" s="10">
        <f t="shared" si="57"/>
        <v>7788.110565919399</v>
      </c>
      <c r="T247" s="31">
        <f t="shared" si="58"/>
        <v>38436.95961456345</v>
      </c>
    </row>
    <row r="248" spans="1:20" s="4" customFormat="1" ht="12.75">
      <c r="A248" s="9" t="s">
        <v>482</v>
      </c>
      <c r="B248" s="26" t="s">
        <v>5</v>
      </c>
      <c r="C248" s="8">
        <v>9009</v>
      </c>
      <c r="D248" s="64">
        <v>10162883</v>
      </c>
      <c r="E248" s="27">
        <v>534000</v>
      </c>
      <c r="F248" s="28">
        <f t="shared" si="45"/>
        <v>171455.82948876405</v>
      </c>
      <c r="G248" s="29">
        <f t="shared" si="46"/>
        <v>0.008158852543491336</v>
      </c>
      <c r="H248" s="7">
        <f t="shared" si="47"/>
        <v>19.031616104868913</v>
      </c>
      <c r="I248" s="7">
        <f t="shared" si="48"/>
        <v>76861.32948876404</v>
      </c>
      <c r="J248" s="7">
        <f t="shared" si="59"/>
        <v>76861.32948876404</v>
      </c>
      <c r="K248" s="7">
        <f t="shared" si="49"/>
        <v>0.01053904898044539</v>
      </c>
      <c r="L248" s="30">
        <f t="shared" si="50"/>
        <v>1006596.4091578128</v>
      </c>
      <c r="M248" s="10">
        <f t="shared" si="51"/>
        <v>367219.33449135727</v>
      </c>
      <c r="N248" s="31">
        <f t="shared" si="52"/>
        <v>1373815.74364917</v>
      </c>
      <c r="O248" s="7">
        <f t="shared" si="53"/>
        <v>81365.82948876404</v>
      </c>
      <c r="P248" s="7">
        <f t="shared" si="54"/>
        <v>81365.82948876404</v>
      </c>
      <c r="Q248" s="7">
        <f t="shared" si="55"/>
        <v>0.0102903953938847</v>
      </c>
      <c r="R248" s="30">
        <f t="shared" si="56"/>
        <v>381834.29903539456</v>
      </c>
      <c r="S248" s="10">
        <f t="shared" si="57"/>
        <v>161559.20768398978</v>
      </c>
      <c r="T248" s="31">
        <f t="shared" si="58"/>
        <v>543393.5067193843</v>
      </c>
    </row>
    <row r="249" spans="1:20" s="4" customFormat="1" ht="12.75">
      <c r="A249" s="25" t="s">
        <v>487</v>
      </c>
      <c r="B249" s="26" t="s">
        <v>167</v>
      </c>
      <c r="C249" s="59">
        <v>3624</v>
      </c>
      <c r="D249" s="64">
        <v>3791068</v>
      </c>
      <c r="E249" s="27">
        <v>330700</v>
      </c>
      <c r="F249" s="28">
        <f t="shared" si="45"/>
        <v>41544.694381614754</v>
      </c>
      <c r="G249" s="29">
        <f t="shared" si="46"/>
        <v>0.0019769350300581088</v>
      </c>
      <c r="H249" s="7">
        <f t="shared" si="47"/>
        <v>11.463767765346235</v>
      </c>
      <c r="I249" s="7">
        <f t="shared" si="48"/>
        <v>3492.694381614756</v>
      </c>
      <c r="J249" s="7">
        <f t="shared" si="59"/>
        <v>3492.694381614756</v>
      </c>
      <c r="K249" s="7">
        <f t="shared" si="49"/>
        <v>0.0004789102323157883</v>
      </c>
      <c r="L249" s="30">
        <f t="shared" si="50"/>
        <v>243903.8690535317</v>
      </c>
      <c r="M249" s="10">
        <f t="shared" si="51"/>
        <v>16686.998714818845</v>
      </c>
      <c r="N249" s="31">
        <f t="shared" si="52"/>
        <v>260590.86776835055</v>
      </c>
      <c r="O249" s="7">
        <f t="shared" si="53"/>
        <v>5304.694381614756</v>
      </c>
      <c r="P249" s="7">
        <f t="shared" si="54"/>
        <v>5304.694381614756</v>
      </c>
      <c r="Q249" s="7">
        <f t="shared" si="55"/>
        <v>0.000670888540970047</v>
      </c>
      <c r="R249" s="30">
        <f t="shared" si="56"/>
        <v>92520.55940671949</v>
      </c>
      <c r="S249" s="10">
        <f t="shared" si="57"/>
        <v>10532.950093229738</v>
      </c>
      <c r="T249" s="31">
        <f t="shared" si="58"/>
        <v>103053.50949994923</v>
      </c>
    </row>
    <row r="250" spans="1:20" s="4" customFormat="1" ht="12.75">
      <c r="A250" s="9" t="s">
        <v>483</v>
      </c>
      <c r="B250" s="26" t="s">
        <v>45</v>
      </c>
      <c r="C250" s="8">
        <v>1068</v>
      </c>
      <c r="D250" s="64">
        <v>749922</v>
      </c>
      <c r="E250" s="27">
        <v>53600</v>
      </c>
      <c r="F250" s="28">
        <f t="shared" si="45"/>
        <v>14942.47567164179</v>
      </c>
      <c r="G250" s="29">
        <f t="shared" si="46"/>
        <v>0.0007110487640061334</v>
      </c>
      <c r="H250" s="7">
        <f t="shared" si="47"/>
        <v>13.991082089552238</v>
      </c>
      <c r="I250" s="7">
        <f t="shared" si="48"/>
        <v>3728.47567164179</v>
      </c>
      <c r="J250" s="7">
        <f t="shared" si="59"/>
        <v>3728.47567164179</v>
      </c>
      <c r="K250" s="7">
        <f t="shared" si="49"/>
        <v>0.0005112400213110563</v>
      </c>
      <c r="L250" s="30">
        <f t="shared" si="50"/>
        <v>87725.46491916323</v>
      </c>
      <c r="M250" s="10">
        <f t="shared" si="51"/>
        <v>17813.487795675795</v>
      </c>
      <c r="N250" s="31">
        <f t="shared" si="52"/>
        <v>105538.95271483903</v>
      </c>
      <c r="O250" s="7">
        <f t="shared" si="53"/>
        <v>4262.4756716417905</v>
      </c>
      <c r="P250" s="7">
        <f t="shared" si="54"/>
        <v>4262.4756716417905</v>
      </c>
      <c r="Q250" s="7">
        <f t="shared" si="55"/>
        <v>0.0005390783857745264</v>
      </c>
      <c r="R250" s="30">
        <f t="shared" si="56"/>
        <v>33277.08215548704</v>
      </c>
      <c r="S250" s="10">
        <f t="shared" si="57"/>
        <v>8463.530656660065</v>
      </c>
      <c r="T250" s="31">
        <f t="shared" si="58"/>
        <v>41740.612812147105</v>
      </c>
    </row>
    <row r="251" spans="1:20" s="4" customFormat="1" ht="12.75">
      <c r="A251" s="9" t="s">
        <v>482</v>
      </c>
      <c r="B251" s="26" t="s">
        <v>6</v>
      </c>
      <c r="C251" s="8">
        <v>2095</v>
      </c>
      <c r="D251" s="64">
        <v>2613957</v>
      </c>
      <c r="E251" s="27">
        <v>184450</v>
      </c>
      <c r="F251" s="28">
        <f t="shared" si="45"/>
        <v>29689.563106532936</v>
      </c>
      <c r="G251" s="29">
        <f t="shared" si="46"/>
        <v>0.001412799834156452</v>
      </c>
      <c r="H251" s="7">
        <f t="shared" si="47"/>
        <v>14.171629167796151</v>
      </c>
      <c r="I251" s="7">
        <f t="shared" si="48"/>
        <v>7692.063106532937</v>
      </c>
      <c r="J251" s="7">
        <f t="shared" si="59"/>
        <v>7692.063106532937</v>
      </c>
      <c r="K251" s="7">
        <f t="shared" si="49"/>
        <v>0.001054718027643255</v>
      </c>
      <c r="L251" s="30">
        <f t="shared" si="50"/>
        <v>174303.8291646934</v>
      </c>
      <c r="M251" s="10">
        <f t="shared" si="51"/>
        <v>36750.26588317695</v>
      </c>
      <c r="N251" s="31">
        <f t="shared" si="52"/>
        <v>211054.09504787036</v>
      </c>
      <c r="O251" s="7">
        <f t="shared" si="53"/>
        <v>8739.563106532938</v>
      </c>
      <c r="P251" s="7">
        <f t="shared" si="54"/>
        <v>8739.563106532938</v>
      </c>
      <c r="Q251" s="7">
        <f t="shared" si="55"/>
        <v>0.0011052988767041366</v>
      </c>
      <c r="R251" s="30">
        <f t="shared" si="56"/>
        <v>66119.03223852195</v>
      </c>
      <c r="S251" s="10">
        <f t="shared" si="57"/>
        <v>17353.192364254945</v>
      </c>
      <c r="T251" s="31">
        <f t="shared" si="58"/>
        <v>83472.2246027769</v>
      </c>
    </row>
    <row r="252" spans="1:20" s="4" customFormat="1" ht="12.75">
      <c r="A252" s="9" t="s">
        <v>482</v>
      </c>
      <c r="B252" s="26" t="s">
        <v>7</v>
      </c>
      <c r="C252" s="8">
        <v>3187</v>
      </c>
      <c r="D252" s="64">
        <v>3110508</v>
      </c>
      <c r="E252" s="27">
        <v>151500</v>
      </c>
      <c r="F252" s="28">
        <f t="shared" si="45"/>
        <v>65433.59073267327</v>
      </c>
      <c r="G252" s="29">
        <f t="shared" si="46"/>
        <v>0.0031137058434868078</v>
      </c>
      <c r="H252" s="7">
        <f t="shared" si="47"/>
        <v>20.53140594059406</v>
      </c>
      <c r="I252" s="7">
        <f t="shared" si="48"/>
        <v>31970.090732673267</v>
      </c>
      <c r="J252" s="7">
        <f t="shared" si="59"/>
        <v>31970.090732673267</v>
      </c>
      <c r="K252" s="7">
        <f t="shared" si="49"/>
        <v>0.004383665419034698</v>
      </c>
      <c r="L252" s="30">
        <f t="shared" si="50"/>
        <v>384152.6862411357</v>
      </c>
      <c r="M252" s="10">
        <f t="shared" si="51"/>
        <v>152743.07015723427</v>
      </c>
      <c r="N252" s="31">
        <f t="shared" si="52"/>
        <v>536895.75639837</v>
      </c>
      <c r="O252" s="7">
        <f t="shared" si="53"/>
        <v>33563.59073267326</v>
      </c>
      <c r="P252" s="7">
        <f t="shared" si="54"/>
        <v>33563.59073267326</v>
      </c>
      <c r="Q252" s="7">
        <f t="shared" si="55"/>
        <v>0.004244811632202763</v>
      </c>
      <c r="R252" s="30">
        <f t="shared" si="56"/>
        <v>145721.4334751826</v>
      </c>
      <c r="S252" s="10">
        <f t="shared" si="57"/>
        <v>66643.54262558337</v>
      </c>
      <c r="T252" s="31">
        <f t="shared" si="58"/>
        <v>212364.97610076598</v>
      </c>
    </row>
    <row r="253" spans="1:20" s="4" customFormat="1" ht="12.75">
      <c r="A253" s="25" t="s">
        <v>484</v>
      </c>
      <c r="B253" s="26" t="s">
        <v>88</v>
      </c>
      <c r="C253" s="59">
        <v>230</v>
      </c>
      <c r="D253" s="64">
        <v>1073750</v>
      </c>
      <c r="E253" s="27">
        <v>140650</v>
      </c>
      <c r="F253" s="28">
        <f t="shared" si="45"/>
        <v>1755.8656238890865</v>
      </c>
      <c r="G253" s="29">
        <f t="shared" si="46"/>
        <v>8.355416525767813E-05</v>
      </c>
      <c r="H253" s="7">
        <f t="shared" si="47"/>
        <v>7.634198364735158</v>
      </c>
      <c r="I253" s="7">
        <f t="shared" si="48"/>
        <v>-659.1343761109136</v>
      </c>
      <c r="J253" s="7">
        <f t="shared" si="59"/>
        <v>0</v>
      </c>
      <c r="K253" s="7">
        <f t="shared" si="49"/>
        <v>0</v>
      </c>
      <c r="L253" s="30">
        <f t="shared" si="50"/>
        <v>10308.474417233056</v>
      </c>
      <c r="M253" s="10">
        <f t="shared" si="51"/>
        <v>0</v>
      </c>
      <c r="N253" s="31">
        <f t="shared" si="52"/>
        <v>10308.474417233056</v>
      </c>
      <c r="O253" s="7">
        <f t="shared" si="53"/>
        <v>-544.1343761109136</v>
      </c>
      <c r="P253" s="7">
        <f t="shared" si="54"/>
        <v>0</v>
      </c>
      <c r="Q253" s="7">
        <f t="shared" si="55"/>
        <v>0</v>
      </c>
      <c r="R253" s="30">
        <f t="shared" si="56"/>
        <v>3910.3349340593363</v>
      </c>
      <c r="S253" s="10">
        <f t="shared" si="57"/>
        <v>0</v>
      </c>
      <c r="T253" s="31">
        <f t="shared" si="58"/>
        <v>3910.3349340593363</v>
      </c>
    </row>
    <row r="254" spans="1:20" s="4" customFormat="1" ht="12.75">
      <c r="A254" s="25" t="s">
        <v>490</v>
      </c>
      <c r="B254" s="26" t="s">
        <v>234</v>
      </c>
      <c r="C254" s="59">
        <v>1140</v>
      </c>
      <c r="D254" s="64">
        <v>4005400</v>
      </c>
      <c r="E254" s="27">
        <v>504850</v>
      </c>
      <c r="F254" s="28">
        <f t="shared" si="45"/>
        <v>9044.579578092502</v>
      </c>
      <c r="G254" s="29">
        <f t="shared" si="46"/>
        <v>0.0004303930132650618</v>
      </c>
      <c r="H254" s="7">
        <f t="shared" si="47"/>
        <v>7.933841735168862</v>
      </c>
      <c r="I254" s="7">
        <f t="shared" si="48"/>
        <v>-2925.4204219074973</v>
      </c>
      <c r="J254" s="7">
        <f t="shared" si="59"/>
        <v>0</v>
      </c>
      <c r="K254" s="7">
        <f t="shared" si="49"/>
        <v>0</v>
      </c>
      <c r="L254" s="30">
        <f t="shared" si="50"/>
        <v>53099.631274109706</v>
      </c>
      <c r="M254" s="10">
        <f t="shared" si="51"/>
        <v>0</v>
      </c>
      <c r="N254" s="31">
        <f t="shared" si="52"/>
        <v>53099.631274109706</v>
      </c>
      <c r="O254" s="7">
        <f t="shared" si="53"/>
        <v>-2355.4204219074973</v>
      </c>
      <c r="P254" s="7">
        <f t="shared" si="54"/>
        <v>0</v>
      </c>
      <c r="Q254" s="7">
        <f t="shared" si="55"/>
        <v>0</v>
      </c>
      <c r="R254" s="30">
        <f t="shared" si="56"/>
        <v>20142.39302080489</v>
      </c>
      <c r="S254" s="10">
        <f t="shared" si="57"/>
        <v>0</v>
      </c>
      <c r="T254" s="31">
        <f t="shared" si="58"/>
        <v>20142.39302080489</v>
      </c>
    </row>
    <row r="255" spans="1:20" s="4" customFormat="1" ht="12.75">
      <c r="A255" s="25" t="s">
        <v>491</v>
      </c>
      <c r="B255" s="26" t="s">
        <v>288</v>
      </c>
      <c r="C255" s="59">
        <v>358</v>
      </c>
      <c r="D255" s="64">
        <v>655945</v>
      </c>
      <c r="E255" s="27">
        <v>45900</v>
      </c>
      <c r="F255" s="28">
        <f t="shared" si="45"/>
        <v>5116.085185185185</v>
      </c>
      <c r="G255" s="29">
        <f t="shared" si="46"/>
        <v>0.00024345270003550337</v>
      </c>
      <c r="H255" s="7">
        <f t="shared" si="47"/>
        <v>14.290740740740741</v>
      </c>
      <c r="I255" s="7">
        <f t="shared" si="48"/>
        <v>1357.0851851851853</v>
      </c>
      <c r="J255" s="7">
        <f t="shared" si="59"/>
        <v>1357.0851851851853</v>
      </c>
      <c r="K255" s="7">
        <f t="shared" si="49"/>
        <v>0.00018608040392268082</v>
      </c>
      <c r="L255" s="30">
        <f t="shared" si="50"/>
        <v>30035.91649061062</v>
      </c>
      <c r="M255" s="10">
        <f t="shared" si="51"/>
        <v>6483.727537195867</v>
      </c>
      <c r="N255" s="31">
        <f t="shared" si="52"/>
        <v>36519.644027806484</v>
      </c>
      <c r="O255" s="7">
        <f t="shared" si="53"/>
        <v>1536.0851851851853</v>
      </c>
      <c r="P255" s="7">
        <f t="shared" si="54"/>
        <v>1536.0851851851853</v>
      </c>
      <c r="Q255" s="7">
        <f t="shared" si="55"/>
        <v>0.00019426980605448095</v>
      </c>
      <c r="R255" s="30">
        <f t="shared" si="56"/>
        <v>11393.586361661557</v>
      </c>
      <c r="S255" s="10">
        <f t="shared" si="57"/>
        <v>3050.0359550553508</v>
      </c>
      <c r="T255" s="31">
        <f t="shared" si="58"/>
        <v>14443.622316716908</v>
      </c>
    </row>
    <row r="256" spans="1:20" s="4" customFormat="1" ht="12.75">
      <c r="A256" s="25" t="s">
        <v>496</v>
      </c>
      <c r="B256" s="26" t="s">
        <v>417</v>
      </c>
      <c r="C256" s="59">
        <v>1359</v>
      </c>
      <c r="D256" s="64">
        <v>2585991</v>
      </c>
      <c r="E256" s="27">
        <v>167250</v>
      </c>
      <c r="F256" s="28">
        <f t="shared" si="45"/>
        <v>21012.626421524663</v>
      </c>
      <c r="G256" s="29">
        <f t="shared" si="46"/>
        <v>0.0009999013800573318</v>
      </c>
      <c r="H256" s="7">
        <f t="shared" si="47"/>
        <v>15.461829596412556</v>
      </c>
      <c r="I256" s="7">
        <f t="shared" si="48"/>
        <v>6743.126421524665</v>
      </c>
      <c r="J256" s="7">
        <f t="shared" si="59"/>
        <v>6743.126421524665</v>
      </c>
      <c r="K256" s="7">
        <f t="shared" si="49"/>
        <v>0.0009246020087145732</v>
      </c>
      <c r="L256" s="30">
        <f t="shared" si="50"/>
        <v>123362.58478903105</v>
      </c>
      <c r="M256" s="10">
        <f t="shared" si="51"/>
        <v>32216.54391582387</v>
      </c>
      <c r="N256" s="31">
        <f t="shared" si="52"/>
        <v>155579.12870485493</v>
      </c>
      <c r="O256" s="7">
        <f t="shared" si="53"/>
        <v>7422.626421524665</v>
      </c>
      <c r="P256" s="7">
        <f t="shared" si="54"/>
        <v>7422.626421524665</v>
      </c>
      <c r="Q256" s="7">
        <f t="shared" si="55"/>
        <v>0.0009387449402102142</v>
      </c>
      <c r="R256" s="30">
        <f t="shared" si="56"/>
        <v>46795.38458668313</v>
      </c>
      <c r="S256" s="10">
        <f t="shared" si="57"/>
        <v>14738.295561300363</v>
      </c>
      <c r="T256" s="31">
        <f t="shared" si="58"/>
        <v>61533.6801479835</v>
      </c>
    </row>
    <row r="257" spans="1:20" s="4" customFormat="1" ht="12.75">
      <c r="A257" s="9" t="s">
        <v>483</v>
      </c>
      <c r="B257" s="26" t="s">
        <v>46</v>
      </c>
      <c r="C257" s="8">
        <v>404</v>
      </c>
      <c r="D257" s="64">
        <v>349792</v>
      </c>
      <c r="E257" s="27">
        <v>23850</v>
      </c>
      <c r="F257" s="28">
        <f t="shared" si="45"/>
        <v>5925.197819706499</v>
      </c>
      <c r="G257" s="29">
        <f t="shared" si="46"/>
        <v>0.0002819549235867172</v>
      </c>
      <c r="H257" s="7">
        <f t="shared" si="47"/>
        <v>14.666331236897275</v>
      </c>
      <c r="I257" s="7">
        <f t="shared" si="48"/>
        <v>1683.1978197064989</v>
      </c>
      <c r="J257" s="7">
        <f t="shared" si="59"/>
        <v>1683.1978197064989</v>
      </c>
      <c r="K257" s="7">
        <f t="shared" si="49"/>
        <v>0.0002307962194208324</v>
      </c>
      <c r="L257" s="30">
        <f t="shared" si="50"/>
        <v>34786.118772690184</v>
      </c>
      <c r="M257" s="10">
        <f t="shared" si="51"/>
        <v>8041.791461079025</v>
      </c>
      <c r="N257" s="31">
        <f t="shared" si="52"/>
        <v>42827.91023376921</v>
      </c>
      <c r="O257" s="7">
        <f t="shared" si="53"/>
        <v>1885.1978197064989</v>
      </c>
      <c r="P257" s="7">
        <f t="shared" si="54"/>
        <v>1885.1978197064989</v>
      </c>
      <c r="Q257" s="7">
        <f t="shared" si="55"/>
        <v>0.0002384223338268571</v>
      </c>
      <c r="R257" s="30">
        <f t="shared" si="56"/>
        <v>13195.490423858366</v>
      </c>
      <c r="S257" s="10">
        <f t="shared" si="57"/>
        <v>3743.2306410816564</v>
      </c>
      <c r="T257" s="31">
        <f t="shared" si="58"/>
        <v>16938.721064940022</v>
      </c>
    </row>
    <row r="258" spans="1:20" s="4" customFormat="1" ht="12.75">
      <c r="A258" s="25" t="s">
        <v>497</v>
      </c>
      <c r="B258" s="26" t="s">
        <v>453</v>
      </c>
      <c r="C258" s="59">
        <v>4344</v>
      </c>
      <c r="D258" s="64">
        <v>5301195</v>
      </c>
      <c r="E258" s="27">
        <v>445400</v>
      </c>
      <c r="F258" s="28">
        <f t="shared" si="45"/>
        <v>51702.71908396947</v>
      </c>
      <c r="G258" s="29">
        <f t="shared" si="46"/>
        <v>0.0024603121536401667</v>
      </c>
      <c r="H258" s="7">
        <f t="shared" si="47"/>
        <v>11.902099236641222</v>
      </c>
      <c r="I258" s="7">
        <f t="shared" si="48"/>
        <v>6090.719083969468</v>
      </c>
      <c r="J258" s="7">
        <f t="shared" si="59"/>
        <v>6090.719083969468</v>
      </c>
      <c r="K258" s="7">
        <f t="shared" si="49"/>
        <v>0.0008351454129019634</v>
      </c>
      <c r="L258" s="30">
        <f t="shared" si="50"/>
        <v>303540.4017979415</v>
      </c>
      <c r="M258" s="10">
        <f t="shared" si="51"/>
        <v>29099.546201787187</v>
      </c>
      <c r="N258" s="31">
        <f t="shared" si="52"/>
        <v>332639.94799972867</v>
      </c>
      <c r="O258" s="7">
        <f t="shared" si="53"/>
        <v>8262.719083969469</v>
      </c>
      <c r="P258" s="7">
        <f t="shared" si="54"/>
        <v>8262.719083969469</v>
      </c>
      <c r="Q258" s="7">
        <f t="shared" si="55"/>
        <v>0.0010449920677621078</v>
      </c>
      <c r="R258" s="30">
        <f t="shared" si="56"/>
        <v>115142.6087903598</v>
      </c>
      <c r="S258" s="10">
        <f t="shared" si="57"/>
        <v>16406.375463865093</v>
      </c>
      <c r="T258" s="31">
        <f t="shared" si="58"/>
        <v>131548.9842542249</v>
      </c>
    </row>
    <row r="259" spans="1:20" s="4" customFormat="1" ht="12.75">
      <c r="A259" s="25" t="s">
        <v>496</v>
      </c>
      <c r="B259" s="26" t="s">
        <v>418</v>
      </c>
      <c r="C259" s="59">
        <v>2221</v>
      </c>
      <c r="D259" s="64">
        <v>2703385</v>
      </c>
      <c r="E259" s="27">
        <v>132350</v>
      </c>
      <c r="F259" s="28">
        <f t="shared" si="45"/>
        <v>45366.21144692104</v>
      </c>
      <c r="G259" s="29">
        <f t="shared" si="46"/>
        <v>0.0021587847479780996</v>
      </c>
      <c r="H259" s="7">
        <f t="shared" si="47"/>
        <v>20.426029467321495</v>
      </c>
      <c r="I259" s="7">
        <f t="shared" si="48"/>
        <v>22045.71144692104</v>
      </c>
      <c r="J259" s="7">
        <f t="shared" si="59"/>
        <v>22045.71144692104</v>
      </c>
      <c r="K259" s="7">
        <f t="shared" si="49"/>
        <v>0.0030228573236146163</v>
      </c>
      <c r="L259" s="30">
        <f t="shared" si="50"/>
        <v>266339.5329031805</v>
      </c>
      <c r="M259" s="10">
        <f t="shared" si="51"/>
        <v>105327.49745254272</v>
      </c>
      <c r="N259" s="31">
        <f t="shared" si="52"/>
        <v>371667.0303557232</v>
      </c>
      <c r="O259" s="7">
        <f t="shared" si="53"/>
        <v>23156.21144692104</v>
      </c>
      <c r="P259" s="7">
        <f t="shared" si="54"/>
        <v>23156.21144692104</v>
      </c>
      <c r="Q259" s="7">
        <f t="shared" si="55"/>
        <v>0.0029285828352075224</v>
      </c>
      <c r="R259" s="30">
        <f t="shared" si="56"/>
        <v>101031.12620537505</v>
      </c>
      <c r="S259" s="10">
        <f t="shared" si="57"/>
        <v>45978.7505127581</v>
      </c>
      <c r="T259" s="31">
        <f t="shared" si="58"/>
        <v>147009.87671813316</v>
      </c>
    </row>
    <row r="260" spans="1:20" s="4" customFormat="1" ht="12.75">
      <c r="A260" s="25" t="s">
        <v>496</v>
      </c>
      <c r="B260" s="26" t="s">
        <v>419</v>
      </c>
      <c r="C260" s="59">
        <v>1119</v>
      </c>
      <c r="D260" s="64">
        <v>1589708</v>
      </c>
      <c r="E260" s="27">
        <v>104350</v>
      </c>
      <c r="F260" s="28">
        <f t="shared" si="45"/>
        <v>17047.276013416387</v>
      </c>
      <c r="G260" s="29">
        <f t="shared" si="46"/>
        <v>0.000811207246066695</v>
      </c>
      <c r="H260" s="7">
        <f t="shared" si="47"/>
        <v>15.234384283660757</v>
      </c>
      <c r="I260" s="7">
        <f t="shared" si="48"/>
        <v>5297.776013416387</v>
      </c>
      <c r="J260" s="7">
        <f t="shared" si="59"/>
        <v>5297.776013416387</v>
      </c>
      <c r="K260" s="7">
        <f t="shared" si="49"/>
        <v>0.0007264188801338133</v>
      </c>
      <c r="L260" s="30">
        <f t="shared" si="50"/>
        <v>100082.49280408147</v>
      </c>
      <c r="M260" s="10">
        <f t="shared" si="51"/>
        <v>25311.112816691988</v>
      </c>
      <c r="N260" s="31">
        <f t="shared" si="52"/>
        <v>125393.60562077345</v>
      </c>
      <c r="O260" s="7">
        <f t="shared" si="53"/>
        <v>5857.276013416387</v>
      </c>
      <c r="P260" s="7">
        <f t="shared" si="54"/>
        <v>5857.276013416387</v>
      </c>
      <c r="Q260" s="7">
        <f t="shared" si="55"/>
        <v>0.0007407739402139891</v>
      </c>
      <c r="R260" s="30">
        <f t="shared" si="56"/>
        <v>37964.499115921324</v>
      </c>
      <c r="S260" s="10">
        <f t="shared" si="57"/>
        <v>11630.150861359629</v>
      </c>
      <c r="T260" s="31">
        <f t="shared" si="58"/>
        <v>49594.649977280955</v>
      </c>
    </row>
    <row r="261" spans="1:20" s="4" customFormat="1" ht="12.75">
      <c r="A261" s="9" t="s">
        <v>483</v>
      </c>
      <c r="B261" s="26" t="s">
        <v>47</v>
      </c>
      <c r="C261" s="8">
        <v>79</v>
      </c>
      <c r="D261" s="64">
        <v>93357</v>
      </c>
      <c r="E261" s="27">
        <v>7450</v>
      </c>
      <c r="F261" s="28">
        <f t="shared" si="45"/>
        <v>989.9601342281879</v>
      </c>
      <c r="G261" s="29">
        <f t="shared" si="46"/>
        <v>4.710798567296295E-05</v>
      </c>
      <c r="H261" s="7">
        <f t="shared" si="47"/>
        <v>12.531140939597316</v>
      </c>
      <c r="I261" s="7">
        <f t="shared" si="48"/>
        <v>160.46013422818797</v>
      </c>
      <c r="J261" s="7">
        <f t="shared" si="59"/>
        <v>160.46013422818797</v>
      </c>
      <c r="K261" s="7">
        <f t="shared" si="49"/>
        <v>2.2001925094034805E-05</v>
      </c>
      <c r="L261" s="30">
        <f t="shared" si="50"/>
        <v>5811.936049621357</v>
      </c>
      <c r="M261" s="10">
        <f t="shared" si="51"/>
        <v>766.6282133759194</v>
      </c>
      <c r="N261" s="31">
        <f t="shared" si="52"/>
        <v>6578.564262997276</v>
      </c>
      <c r="O261" s="7">
        <f t="shared" si="53"/>
        <v>199.96013422818797</v>
      </c>
      <c r="P261" s="7">
        <f t="shared" si="54"/>
        <v>199.96013422818797</v>
      </c>
      <c r="Q261" s="7">
        <f t="shared" si="55"/>
        <v>2.5289103019670673E-05</v>
      </c>
      <c r="R261" s="30">
        <f t="shared" si="56"/>
        <v>2204.653729494666</v>
      </c>
      <c r="S261" s="10">
        <f t="shared" si="57"/>
        <v>397.03891740882955</v>
      </c>
      <c r="T261" s="31">
        <f t="shared" si="58"/>
        <v>2601.6926469034956</v>
      </c>
    </row>
    <row r="262" spans="1:20" s="4" customFormat="1" ht="12.75">
      <c r="A262" s="9" t="s">
        <v>483</v>
      </c>
      <c r="B262" s="26" t="s">
        <v>48</v>
      </c>
      <c r="C262" s="8">
        <v>4035</v>
      </c>
      <c r="D262" s="64">
        <v>5778315</v>
      </c>
      <c r="E262" s="27">
        <v>294750</v>
      </c>
      <c r="F262" s="28">
        <f t="shared" si="45"/>
        <v>79102.63282442748</v>
      </c>
      <c r="G262" s="29">
        <f t="shared" si="46"/>
        <v>0.0037641573281049345</v>
      </c>
      <c r="H262" s="7">
        <f t="shared" si="47"/>
        <v>19.60412213740458</v>
      </c>
      <c r="I262" s="7">
        <f t="shared" si="48"/>
        <v>36735.132824427485</v>
      </c>
      <c r="J262" s="7">
        <f t="shared" si="59"/>
        <v>36735.132824427485</v>
      </c>
      <c r="K262" s="7">
        <f t="shared" si="49"/>
        <v>0.005037037047302238</v>
      </c>
      <c r="L262" s="30">
        <f t="shared" si="50"/>
        <v>464401.9768439289</v>
      </c>
      <c r="M262" s="10">
        <f t="shared" si="51"/>
        <v>175508.9473206404</v>
      </c>
      <c r="N262" s="31">
        <f t="shared" si="52"/>
        <v>639910.9241645694</v>
      </c>
      <c r="O262" s="7">
        <f t="shared" si="53"/>
        <v>38752.632824427485</v>
      </c>
      <c r="P262" s="7">
        <f t="shared" si="54"/>
        <v>38752.632824427485</v>
      </c>
      <c r="Q262" s="7">
        <f t="shared" si="55"/>
        <v>0.0049010735442998445</v>
      </c>
      <c r="R262" s="30">
        <f t="shared" si="56"/>
        <v>176162.56295531095</v>
      </c>
      <c r="S262" s="10">
        <f t="shared" si="57"/>
        <v>76946.85464550756</v>
      </c>
      <c r="T262" s="31">
        <f t="shared" si="58"/>
        <v>253109.4176008185</v>
      </c>
    </row>
    <row r="263" spans="1:20" s="4" customFormat="1" ht="12.75">
      <c r="A263" s="25" t="s">
        <v>494</v>
      </c>
      <c r="B263" s="26" t="s">
        <v>356</v>
      </c>
      <c r="C263" s="59">
        <v>4855</v>
      </c>
      <c r="D263" s="64">
        <v>8294381.817</v>
      </c>
      <c r="E263" s="27">
        <v>491600</v>
      </c>
      <c r="F263" s="28">
        <f aca="true" t="shared" si="60" ref="F263:F326">(C263*D263)/E263</f>
        <v>81914.61294046989</v>
      </c>
      <c r="G263" s="29">
        <f aca="true" t="shared" si="61" ref="G263:G326">F263/$F$500</f>
        <v>0.0038979674831193674</v>
      </c>
      <c r="H263" s="7">
        <f aca="true" t="shared" si="62" ref="H263:H326">D263/E263</f>
        <v>16.872216877542716</v>
      </c>
      <c r="I263" s="7">
        <f aca="true" t="shared" si="63" ref="I263:I326">(H263-10.5)*C263</f>
        <v>30937.112940469884</v>
      </c>
      <c r="J263" s="7">
        <f t="shared" si="59"/>
        <v>30937.112940469884</v>
      </c>
      <c r="K263" s="7">
        <f aca="true" t="shared" si="64" ref="K263:K326">J263/$J$500</f>
        <v>0.004242025876495491</v>
      </c>
      <c r="L263" s="30">
        <f aca="true" t="shared" si="65" ref="L263:L326">$A$509*G263</f>
        <v>480910.7715339161</v>
      </c>
      <c r="M263" s="10">
        <f aca="true" t="shared" si="66" ref="M263:M326">$E$509*K263</f>
        <v>147807.8261285354</v>
      </c>
      <c r="N263" s="31">
        <f aca="true" t="shared" si="67" ref="N263:N326">L263+M263</f>
        <v>628718.5976624516</v>
      </c>
      <c r="O263" s="7">
        <f aca="true" t="shared" si="68" ref="O263:O326">(H263-10)*C263</f>
        <v>33364.61294046989</v>
      </c>
      <c r="P263" s="7">
        <f aca="true" t="shared" si="69" ref="P263:P326">IF(O263&gt;0,O263,0)</f>
        <v>33364.61294046989</v>
      </c>
      <c r="Q263" s="7">
        <f aca="true" t="shared" si="70" ref="Q263:Q326">P263/$P$500</f>
        <v>0.004219646766690542</v>
      </c>
      <c r="R263" s="30">
        <f aca="true" t="shared" si="71" ref="R263:R326">$M$509*G263</f>
        <v>182424.8782099864</v>
      </c>
      <c r="S263" s="10">
        <f aca="true" t="shared" si="72" ref="S263:S326">$S$509*Q263</f>
        <v>66248.45423704151</v>
      </c>
      <c r="T263" s="31">
        <f aca="true" t="shared" si="73" ref="T263:T326">R263+S263</f>
        <v>248673.3324470279</v>
      </c>
    </row>
    <row r="264" spans="1:20" s="4" customFormat="1" ht="12.75">
      <c r="A264" s="25" t="s">
        <v>490</v>
      </c>
      <c r="B264" s="26" t="s">
        <v>235</v>
      </c>
      <c r="C264" s="59">
        <v>46</v>
      </c>
      <c r="D264" s="64">
        <v>139014</v>
      </c>
      <c r="E264" s="27">
        <v>20100</v>
      </c>
      <c r="F264" s="28">
        <f t="shared" si="60"/>
        <v>318.1414925373134</v>
      </c>
      <c r="G264" s="29">
        <f t="shared" si="61"/>
        <v>1.5138998384119043E-05</v>
      </c>
      <c r="H264" s="7">
        <f t="shared" si="62"/>
        <v>6.916119402985075</v>
      </c>
      <c r="I264" s="7">
        <f t="shared" si="63"/>
        <v>-164.85850746268656</v>
      </c>
      <c r="J264" s="7">
        <f aca="true" t="shared" si="74" ref="J264:J327">IF(I264&gt;0,I264,0)</f>
        <v>0</v>
      </c>
      <c r="K264" s="7">
        <f t="shared" si="64"/>
        <v>0</v>
      </c>
      <c r="L264" s="30">
        <f t="shared" si="65"/>
        <v>1867.7701711690877</v>
      </c>
      <c r="M264" s="10">
        <f t="shared" si="66"/>
        <v>0</v>
      </c>
      <c r="N264" s="31">
        <f t="shared" si="67"/>
        <v>1867.7701711690877</v>
      </c>
      <c r="O264" s="7">
        <f t="shared" si="68"/>
        <v>-141.85850746268656</v>
      </c>
      <c r="P264" s="7">
        <f t="shared" si="69"/>
        <v>0</v>
      </c>
      <c r="Q264" s="7">
        <f t="shared" si="70"/>
        <v>0</v>
      </c>
      <c r="R264" s="30">
        <f t="shared" si="71"/>
        <v>708.5051243767712</v>
      </c>
      <c r="S264" s="10">
        <f t="shared" si="72"/>
        <v>0</v>
      </c>
      <c r="T264" s="31">
        <f t="shared" si="73"/>
        <v>708.5051243767712</v>
      </c>
    </row>
    <row r="265" spans="1:20" s="4" customFormat="1" ht="12.75">
      <c r="A265" s="25" t="s">
        <v>487</v>
      </c>
      <c r="B265" s="26" t="s">
        <v>168</v>
      </c>
      <c r="C265" s="59">
        <v>2580</v>
      </c>
      <c r="D265" s="64">
        <v>4504230</v>
      </c>
      <c r="E265" s="27">
        <v>310050</v>
      </c>
      <c r="F265" s="28">
        <f t="shared" si="60"/>
        <v>37480.77213352685</v>
      </c>
      <c r="G265" s="29">
        <f t="shared" si="61"/>
        <v>0.0017835502821074078</v>
      </c>
      <c r="H265" s="7">
        <f t="shared" si="62"/>
        <v>14.527431059506531</v>
      </c>
      <c r="I265" s="7">
        <f t="shared" si="63"/>
        <v>10390.77213352685</v>
      </c>
      <c r="J265" s="7">
        <f t="shared" si="74"/>
        <v>10390.77213352685</v>
      </c>
      <c r="K265" s="7">
        <f t="shared" si="64"/>
        <v>0.001424758811593222</v>
      </c>
      <c r="L265" s="30">
        <f t="shared" si="65"/>
        <v>220045.07373453147</v>
      </c>
      <c r="M265" s="10">
        <f t="shared" si="66"/>
        <v>49643.85150640501</v>
      </c>
      <c r="N265" s="31">
        <f t="shared" si="67"/>
        <v>269688.92524093646</v>
      </c>
      <c r="O265" s="7">
        <f t="shared" si="68"/>
        <v>11680.77213352685</v>
      </c>
      <c r="P265" s="7">
        <f t="shared" si="69"/>
        <v>11680.77213352685</v>
      </c>
      <c r="Q265" s="7">
        <f t="shared" si="70"/>
        <v>0.0014772757128526548</v>
      </c>
      <c r="R265" s="30">
        <f t="shared" si="71"/>
        <v>83470.15320262668</v>
      </c>
      <c r="S265" s="10">
        <f t="shared" si="72"/>
        <v>23193.22869178668</v>
      </c>
      <c r="T265" s="31">
        <f t="shared" si="73"/>
        <v>106663.38189441335</v>
      </c>
    </row>
    <row r="266" spans="1:20" s="4" customFormat="1" ht="12.75">
      <c r="A266" s="9" t="s">
        <v>483</v>
      </c>
      <c r="B266" s="26" t="s">
        <v>49</v>
      </c>
      <c r="C266" s="8">
        <v>1948</v>
      </c>
      <c r="D266" s="64">
        <v>1677717</v>
      </c>
      <c r="E266" s="27">
        <v>127950</v>
      </c>
      <c r="F266" s="28">
        <f t="shared" si="60"/>
        <v>25542.73322391559</v>
      </c>
      <c r="G266" s="29">
        <f t="shared" si="61"/>
        <v>0.0012154698650553688</v>
      </c>
      <c r="H266" s="7">
        <f t="shared" si="62"/>
        <v>13.112286049237984</v>
      </c>
      <c r="I266" s="7">
        <f t="shared" si="63"/>
        <v>5088.733223915592</v>
      </c>
      <c r="J266" s="7">
        <f t="shared" si="74"/>
        <v>5088.733223915592</v>
      </c>
      <c r="K266" s="7">
        <f t="shared" si="64"/>
        <v>0.0006977554129232979</v>
      </c>
      <c r="L266" s="30">
        <f t="shared" si="65"/>
        <v>149958.29316467958</v>
      </c>
      <c r="M266" s="10">
        <f t="shared" si="66"/>
        <v>24312.37190821056</v>
      </c>
      <c r="N266" s="31">
        <f t="shared" si="67"/>
        <v>174270.66507289014</v>
      </c>
      <c r="O266" s="7">
        <f t="shared" si="68"/>
        <v>6062.733223915592</v>
      </c>
      <c r="P266" s="7">
        <f t="shared" si="69"/>
        <v>6062.733223915592</v>
      </c>
      <c r="Q266" s="7">
        <f t="shared" si="70"/>
        <v>0.0007667582624515369</v>
      </c>
      <c r="R266" s="30">
        <f t="shared" si="71"/>
        <v>56883.98968459126</v>
      </c>
      <c r="S266" s="10">
        <f t="shared" si="72"/>
        <v>12038.10472048913</v>
      </c>
      <c r="T266" s="31">
        <f t="shared" si="73"/>
        <v>68922.0944050804</v>
      </c>
    </row>
    <row r="267" spans="1:20" s="4" customFormat="1" ht="12.75">
      <c r="A267" s="25" t="s">
        <v>486</v>
      </c>
      <c r="B267" s="26" t="s">
        <v>138</v>
      </c>
      <c r="C267" s="59">
        <v>513</v>
      </c>
      <c r="D267" s="64">
        <v>862953</v>
      </c>
      <c r="E267" s="27">
        <v>69300</v>
      </c>
      <c r="F267" s="28">
        <f t="shared" si="60"/>
        <v>6388.0936363636365</v>
      </c>
      <c r="G267" s="29">
        <f t="shared" si="61"/>
        <v>0.000303982163619125</v>
      </c>
      <c r="H267" s="7">
        <f t="shared" si="62"/>
        <v>12.452424242424243</v>
      </c>
      <c r="I267" s="7">
        <f t="shared" si="63"/>
        <v>1001.5936363636367</v>
      </c>
      <c r="J267" s="7">
        <f t="shared" si="74"/>
        <v>1001.5936363636367</v>
      </c>
      <c r="K267" s="7">
        <f t="shared" si="64"/>
        <v>0.00013733621916703744</v>
      </c>
      <c r="L267" s="30">
        <f t="shared" si="65"/>
        <v>37503.72404893296</v>
      </c>
      <c r="M267" s="10">
        <f t="shared" si="66"/>
        <v>4785.300371755872</v>
      </c>
      <c r="N267" s="31">
        <f t="shared" si="67"/>
        <v>42289.02442068884</v>
      </c>
      <c r="O267" s="7">
        <f t="shared" si="68"/>
        <v>1258.0936363636367</v>
      </c>
      <c r="P267" s="7">
        <f t="shared" si="69"/>
        <v>1258.0936363636367</v>
      </c>
      <c r="Q267" s="7">
        <f t="shared" si="70"/>
        <v>0.00015911201350807583</v>
      </c>
      <c r="R267" s="30">
        <f t="shared" si="71"/>
        <v>14226.36525737505</v>
      </c>
      <c r="S267" s="10">
        <f t="shared" si="72"/>
        <v>2498.0586120767907</v>
      </c>
      <c r="T267" s="31">
        <f t="shared" si="73"/>
        <v>16724.42386945184</v>
      </c>
    </row>
    <row r="268" spans="1:20" s="4" customFormat="1" ht="12.75">
      <c r="A268" s="9" t="s">
        <v>483</v>
      </c>
      <c r="B268" s="26" t="s">
        <v>50</v>
      </c>
      <c r="C268" s="8">
        <v>1493</v>
      </c>
      <c r="D268" s="64">
        <v>1803675</v>
      </c>
      <c r="E268" s="27">
        <v>100050</v>
      </c>
      <c r="F268" s="28">
        <f t="shared" si="60"/>
        <v>26915.41004497751</v>
      </c>
      <c r="G268" s="29">
        <f t="shared" si="61"/>
        <v>0.0012807897075262052</v>
      </c>
      <c r="H268" s="7">
        <f t="shared" si="62"/>
        <v>18.027736131934034</v>
      </c>
      <c r="I268" s="7">
        <f t="shared" si="63"/>
        <v>11238.910044977514</v>
      </c>
      <c r="J268" s="7">
        <f t="shared" si="74"/>
        <v>11238.910044977514</v>
      </c>
      <c r="K268" s="7">
        <f t="shared" si="64"/>
        <v>0.0015410535341852621</v>
      </c>
      <c r="L268" s="30">
        <f t="shared" si="65"/>
        <v>158017.1125301981</v>
      </c>
      <c r="M268" s="10">
        <f t="shared" si="66"/>
        <v>53695.98853644861</v>
      </c>
      <c r="N268" s="31">
        <f t="shared" si="67"/>
        <v>211713.1010666467</v>
      </c>
      <c r="O268" s="7">
        <f t="shared" si="68"/>
        <v>11985.410044977514</v>
      </c>
      <c r="P268" s="7">
        <f t="shared" si="69"/>
        <v>11985.410044977514</v>
      </c>
      <c r="Q268" s="7">
        <f t="shared" si="70"/>
        <v>0.0015158034901824177</v>
      </c>
      <c r="R268" s="30">
        <f t="shared" si="71"/>
        <v>59940.9583122264</v>
      </c>
      <c r="S268" s="10">
        <f t="shared" si="72"/>
        <v>23798.11479586396</v>
      </c>
      <c r="T268" s="31">
        <f t="shared" si="73"/>
        <v>83739.07310809036</v>
      </c>
    </row>
    <row r="269" spans="1:20" s="4" customFormat="1" ht="12.75">
      <c r="A269" s="25" t="s">
        <v>496</v>
      </c>
      <c r="B269" s="26" t="s">
        <v>420</v>
      </c>
      <c r="C269" s="59">
        <v>518</v>
      </c>
      <c r="D269" s="64">
        <v>513777</v>
      </c>
      <c r="E269" s="27">
        <v>37000</v>
      </c>
      <c r="F269" s="28">
        <f t="shared" si="60"/>
        <v>7192.878</v>
      </c>
      <c r="G269" s="29">
        <f t="shared" si="61"/>
        <v>0.00034227842319685425</v>
      </c>
      <c r="H269" s="7">
        <f t="shared" si="62"/>
        <v>13.885864864864866</v>
      </c>
      <c r="I269" s="7">
        <f t="shared" si="63"/>
        <v>1753.8780000000004</v>
      </c>
      <c r="J269" s="7">
        <f t="shared" si="74"/>
        <v>1753.8780000000004</v>
      </c>
      <c r="K269" s="7">
        <f t="shared" si="64"/>
        <v>0.00024048772341919632</v>
      </c>
      <c r="L269" s="30">
        <f t="shared" si="65"/>
        <v>42228.51557686294</v>
      </c>
      <c r="M269" s="10">
        <f t="shared" si="66"/>
        <v>8379.47920264877</v>
      </c>
      <c r="N269" s="31">
        <f t="shared" si="67"/>
        <v>50607.99477951171</v>
      </c>
      <c r="O269" s="7">
        <f t="shared" si="68"/>
        <v>2012.8780000000004</v>
      </c>
      <c r="P269" s="7">
        <f t="shared" si="69"/>
        <v>2012.8780000000004</v>
      </c>
      <c r="Q269" s="7">
        <f t="shared" si="70"/>
        <v>0.0002545701387154443</v>
      </c>
      <c r="R269" s="30">
        <f t="shared" si="71"/>
        <v>16018.630205612779</v>
      </c>
      <c r="S269" s="10">
        <f t="shared" si="72"/>
        <v>3996.7511778324756</v>
      </c>
      <c r="T269" s="31">
        <f t="shared" si="73"/>
        <v>20015.381383445256</v>
      </c>
    </row>
    <row r="270" spans="1:20" s="4" customFormat="1" ht="12.75">
      <c r="A270" s="9" t="s">
        <v>483</v>
      </c>
      <c r="B270" s="26" t="s">
        <v>51</v>
      </c>
      <c r="C270" s="8">
        <v>249</v>
      </c>
      <c r="D270" s="64">
        <v>475585</v>
      </c>
      <c r="E270" s="27">
        <v>25450</v>
      </c>
      <c r="F270" s="28">
        <f t="shared" si="60"/>
        <v>4653.071316306483</v>
      </c>
      <c r="G270" s="29">
        <f t="shared" si="61"/>
        <v>0.00022141984240076006</v>
      </c>
      <c r="H270" s="7">
        <f t="shared" si="62"/>
        <v>18.687033398821217</v>
      </c>
      <c r="I270" s="7">
        <f t="shared" si="63"/>
        <v>2038.5713163064831</v>
      </c>
      <c r="J270" s="7">
        <f t="shared" si="74"/>
        <v>2038.5713163064831</v>
      </c>
      <c r="K270" s="7">
        <f t="shared" si="64"/>
        <v>0.00027952421712697256</v>
      </c>
      <c r="L270" s="30">
        <f t="shared" si="65"/>
        <v>27317.618144072858</v>
      </c>
      <c r="M270" s="10">
        <f t="shared" si="66"/>
        <v>9739.654610016489</v>
      </c>
      <c r="N270" s="31">
        <f t="shared" si="67"/>
        <v>37057.27275408935</v>
      </c>
      <c r="O270" s="7">
        <f t="shared" si="68"/>
        <v>2163.071316306483</v>
      </c>
      <c r="P270" s="7">
        <f t="shared" si="69"/>
        <v>2163.071316306483</v>
      </c>
      <c r="Q270" s="7">
        <f t="shared" si="70"/>
        <v>0.00027356519622328824</v>
      </c>
      <c r="R270" s="30">
        <f t="shared" si="71"/>
        <v>10362.448624355571</v>
      </c>
      <c r="S270" s="10">
        <f t="shared" si="72"/>
        <v>4294.973580705625</v>
      </c>
      <c r="T270" s="31">
        <f t="shared" si="73"/>
        <v>14657.422205061197</v>
      </c>
    </row>
    <row r="271" spans="1:20" s="4" customFormat="1" ht="12.75">
      <c r="A271" s="25" t="s">
        <v>488</v>
      </c>
      <c r="B271" s="26" t="s">
        <v>191</v>
      </c>
      <c r="C271" s="59">
        <v>74</v>
      </c>
      <c r="D271" s="64">
        <v>276748</v>
      </c>
      <c r="E271" s="27">
        <v>34750</v>
      </c>
      <c r="F271" s="28">
        <f t="shared" si="60"/>
        <v>589.3338705035972</v>
      </c>
      <c r="G271" s="29">
        <f t="shared" si="61"/>
        <v>2.8043888403566742E-05</v>
      </c>
      <c r="H271" s="7">
        <f t="shared" si="62"/>
        <v>7.9639712230215824</v>
      </c>
      <c r="I271" s="7">
        <f t="shared" si="63"/>
        <v>-187.6661294964029</v>
      </c>
      <c r="J271" s="7">
        <f t="shared" si="74"/>
        <v>0</v>
      </c>
      <c r="K271" s="7">
        <f t="shared" si="64"/>
        <v>0</v>
      </c>
      <c r="L271" s="30">
        <f t="shared" si="65"/>
        <v>3459.9077769057226</v>
      </c>
      <c r="M271" s="10">
        <f t="shared" si="66"/>
        <v>0</v>
      </c>
      <c r="N271" s="31">
        <f t="shared" si="67"/>
        <v>3459.9077769057226</v>
      </c>
      <c r="O271" s="7">
        <f t="shared" si="68"/>
        <v>-150.6661294964029</v>
      </c>
      <c r="P271" s="7">
        <f t="shared" si="69"/>
        <v>0</v>
      </c>
      <c r="Q271" s="7">
        <f t="shared" si="70"/>
        <v>0</v>
      </c>
      <c r="R271" s="30">
        <f t="shared" si="71"/>
        <v>1312.4539772869234</v>
      </c>
      <c r="S271" s="10">
        <f t="shared" si="72"/>
        <v>0</v>
      </c>
      <c r="T271" s="31">
        <f t="shared" si="73"/>
        <v>1312.4539772869234</v>
      </c>
    </row>
    <row r="272" spans="1:20" s="4" customFormat="1" ht="12.75">
      <c r="A272" s="25" t="s">
        <v>491</v>
      </c>
      <c r="B272" s="26" t="s">
        <v>289</v>
      </c>
      <c r="C272" s="59">
        <v>687</v>
      </c>
      <c r="D272" s="64">
        <v>755372</v>
      </c>
      <c r="E272" s="27">
        <v>38850</v>
      </c>
      <c r="F272" s="28">
        <f t="shared" si="60"/>
        <v>13357.543474903476</v>
      </c>
      <c r="G272" s="29">
        <f t="shared" si="61"/>
        <v>0.0006356285923900546</v>
      </c>
      <c r="H272" s="7">
        <f t="shared" si="62"/>
        <v>19.443294723294724</v>
      </c>
      <c r="I272" s="7">
        <f t="shared" si="63"/>
        <v>6144.043474903475</v>
      </c>
      <c r="J272" s="7">
        <f t="shared" si="74"/>
        <v>6144.043474903475</v>
      </c>
      <c r="K272" s="7">
        <f t="shared" si="64"/>
        <v>0.0008424571309225068</v>
      </c>
      <c r="L272" s="30">
        <f t="shared" si="65"/>
        <v>78420.51995023208</v>
      </c>
      <c r="M272" s="10">
        <f t="shared" si="66"/>
        <v>29354.31342323898</v>
      </c>
      <c r="N272" s="31">
        <f t="shared" si="67"/>
        <v>107774.83337347105</v>
      </c>
      <c r="O272" s="7">
        <f t="shared" si="68"/>
        <v>6487.543474903475</v>
      </c>
      <c r="P272" s="7">
        <f t="shared" si="69"/>
        <v>6487.543474903475</v>
      </c>
      <c r="Q272" s="7">
        <f t="shared" si="70"/>
        <v>0.0008204843226110339</v>
      </c>
      <c r="R272" s="30">
        <f t="shared" si="71"/>
        <v>29747.418123854557</v>
      </c>
      <c r="S272" s="10">
        <f t="shared" si="72"/>
        <v>12881.603864993232</v>
      </c>
      <c r="T272" s="31">
        <f t="shared" si="73"/>
        <v>42629.02198884779</v>
      </c>
    </row>
    <row r="273" spans="1:20" s="4" customFormat="1" ht="12.75">
      <c r="A273" s="25" t="s">
        <v>491</v>
      </c>
      <c r="B273" s="26" t="s">
        <v>290</v>
      </c>
      <c r="C273" s="59">
        <v>97</v>
      </c>
      <c r="D273" s="64">
        <v>134744</v>
      </c>
      <c r="E273" s="27">
        <v>7850</v>
      </c>
      <c r="F273" s="28">
        <f t="shared" si="60"/>
        <v>1664.9895541401274</v>
      </c>
      <c r="G273" s="29">
        <f t="shared" si="61"/>
        <v>7.922976021980579E-05</v>
      </c>
      <c r="H273" s="7">
        <f t="shared" si="62"/>
        <v>17.16484076433121</v>
      </c>
      <c r="I273" s="7">
        <f t="shared" si="63"/>
        <v>646.4895541401273</v>
      </c>
      <c r="J273" s="7">
        <f t="shared" si="74"/>
        <v>646.4895541401273</v>
      </c>
      <c r="K273" s="7">
        <f t="shared" si="64"/>
        <v>8.864516294146482E-05</v>
      </c>
      <c r="L273" s="30">
        <f t="shared" si="65"/>
        <v>9774.952018138005</v>
      </c>
      <c r="M273" s="10">
        <f t="shared" si="66"/>
        <v>3088.7244002415623</v>
      </c>
      <c r="N273" s="31">
        <f t="shared" si="67"/>
        <v>12863.676418379568</v>
      </c>
      <c r="O273" s="7">
        <f t="shared" si="68"/>
        <v>694.9895541401273</v>
      </c>
      <c r="P273" s="7">
        <f t="shared" si="69"/>
        <v>694.9895541401273</v>
      </c>
      <c r="Q273" s="7">
        <f t="shared" si="70"/>
        <v>8.789583233719926E-05</v>
      </c>
      <c r="R273" s="30">
        <f t="shared" si="71"/>
        <v>3707.952778286911</v>
      </c>
      <c r="S273" s="10">
        <f t="shared" si="72"/>
        <v>1379.9645676940283</v>
      </c>
      <c r="T273" s="31">
        <f t="shared" si="73"/>
        <v>5087.917345980939</v>
      </c>
    </row>
    <row r="274" spans="1:20" s="4" customFormat="1" ht="12.75">
      <c r="A274" s="9" t="s">
        <v>482</v>
      </c>
      <c r="B274" s="26" t="s">
        <v>8</v>
      </c>
      <c r="C274" s="8">
        <v>3031</v>
      </c>
      <c r="D274" s="64">
        <v>2865416</v>
      </c>
      <c r="E274" s="27">
        <v>144350</v>
      </c>
      <c r="F274" s="28">
        <f t="shared" si="60"/>
        <v>60166.788333910634</v>
      </c>
      <c r="G274" s="29">
        <f t="shared" si="61"/>
        <v>0.0028630811532949427</v>
      </c>
      <c r="H274" s="7">
        <f t="shared" si="62"/>
        <v>19.85047454104607</v>
      </c>
      <c r="I274" s="7">
        <f t="shared" si="63"/>
        <v>28341.288333910634</v>
      </c>
      <c r="J274" s="7">
        <f t="shared" si="74"/>
        <v>28341.288333910634</v>
      </c>
      <c r="K274" s="7">
        <f t="shared" si="64"/>
        <v>0.003886092367992069</v>
      </c>
      <c r="L274" s="30">
        <f t="shared" si="65"/>
        <v>353231.92724363756</v>
      </c>
      <c r="M274" s="10">
        <f t="shared" si="66"/>
        <v>135405.79000949685</v>
      </c>
      <c r="N274" s="31">
        <f t="shared" si="67"/>
        <v>488637.7172531344</v>
      </c>
      <c r="O274" s="7">
        <f t="shared" si="68"/>
        <v>29856.788333910634</v>
      </c>
      <c r="P274" s="7">
        <f t="shared" si="69"/>
        <v>29856.788333910634</v>
      </c>
      <c r="Q274" s="7">
        <f t="shared" si="70"/>
        <v>0.0037760096477587254</v>
      </c>
      <c r="R274" s="30">
        <f t="shared" si="71"/>
        <v>133992.19797420333</v>
      </c>
      <c r="S274" s="10">
        <f t="shared" si="72"/>
        <v>59283.35146981199</v>
      </c>
      <c r="T274" s="31">
        <f t="shared" si="73"/>
        <v>193275.5494440153</v>
      </c>
    </row>
    <row r="275" spans="1:20" s="4" customFormat="1" ht="12.75">
      <c r="A275" s="25" t="s">
        <v>496</v>
      </c>
      <c r="B275" s="26" t="s">
        <v>421</v>
      </c>
      <c r="C275" s="59">
        <v>157</v>
      </c>
      <c r="D275" s="64">
        <v>198940</v>
      </c>
      <c r="E275" s="27">
        <v>26600</v>
      </c>
      <c r="F275" s="28">
        <f t="shared" si="60"/>
        <v>1174.1947368421052</v>
      </c>
      <c r="G275" s="29">
        <f t="shared" si="61"/>
        <v>5.587492559339405E-05</v>
      </c>
      <c r="H275" s="7">
        <f t="shared" si="62"/>
        <v>7.478947368421053</v>
      </c>
      <c r="I275" s="7">
        <f t="shared" si="63"/>
        <v>-474.30526315789473</v>
      </c>
      <c r="J275" s="7">
        <f t="shared" si="74"/>
        <v>0</v>
      </c>
      <c r="K275" s="7">
        <f t="shared" si="64"/>
        <v>0</v>
      </c>
      <c r="L275" s="30">
        <f t="shared" si="65"/>
        <v>6893.555088103444</v>
      </c>
      <c r="M275" s="10">
        <f t="shared" si="66"/>
        <v>0</v>
      </c>
      <c r="N275" s="31">
        <f t="shared" si="67"/>
        <v>6893.555088103444</v>
      </c>
      <c r="O275" s="7">
        <f t="shared" si="68"/>
        <v>-395.80526315789473</v>
      </c>
      <c r="P275" s="7">
        <f t="shared" si="69"/>
        <v>0</v>
      </c>
      <c r="Q275" s="7">
        <f t="shared" si="70"/>
        <v>0</v>
      </c>
      <c r="R275" s="30">
        <f t="shared" si="71"/>
        <v>2614.9465177708416</v>
      </c>
      <c r="S275" s="10">
        <f t="shared" si="72"/>
        <v>0</v>
      </c>
      <c r="T275" s="31">
        <f t="shared" si="73"/>
        <v>2614.9465177708416</v>
      </c>
    </row>
    <row r="276" spans="1:20" s="4" customFormat="1" ht="12.75">
      <c r="A276" s="25" t="s">
        <v>492</v>
      </c>
      <c r="B276" s="26" t="s">
        <v>321</v>
      </c>
      <c r="C276" s="59">
        <v>254</v>
      </c>
      <c r="D276" s="64">
        <v>324307</v>
      </c>
      <c r="E276" s="27">
        <v>18150</v>
      </c>
      <c r="F276" s="28">
        <f t="shared" si="60"/>
        <v>4538.5111845730025</v>
      </c>
      <c r="G276" s="29">
        <f t="shared" si="61"/>
        <v>0.00021596841374439197</v>
      </c>
      <c r="H276" s="7">
        <f t="shared" si="62"/>
        <v>17.86815426997245</v>
      </c>
      <c r="I276" s="7">
        <f t="shared" si="63"/>
        <v>1871.5111845730023</v>
      </c>
      <c r="J276" s="7">
        <f t="shared" si="74"/>
        <v>1871.5111845730023</v>
      </c>
      <c r="K276" s="7">
        <f t="shared" si="64"/>
        <v>0.00025661731553250827</v>
      </c>
      <c r="L276" s="30">
        <f t="shared" si="65"/>
        <v>26645.049485547752</v>
      </c>
      <c r="M276" s="10">
        <f t="shared" si="66"/>
        <v>8941.493677812272</v>
      </c>
      <c r="N276" s="31">
        <f t="shared" si="67"/>
        <v>35586.543163360024</v>
      </c>
      <c r="O276" s="7">
        <f t="shared" si="68"/>
        <v>1998.5111845730023</v>
      </c>
      <c r="P276" s="7">
        <f t="shared" si="69"/>
        <v>1998.5111845730023</v>
      </c>
      <c r="Q276" s="7">
        <f t="shared" si="70"/>
        <v>0.0002527531571615945</v>
      </c>
      <c r="R276" s="30">
        <f t="shared" si="71"/>
        <v>10107.321763237544</v>
      </c>
      <c r="S276" s="10">
        <f t="shared" si="72"/>
        <v>3968.2245674370333</v>
      </c>
      <c r="T276" s="31">
        <f t="shared" si="73"/>
        <v>14075.546330674577</v>
      </c>
    </row>
    <row r="277" spans="1:20" s="4" customFormat="1" ht="12.75">
      <c r="A277" s="25" t="s">
        <v>491</v>
      </c>
      <c r="B277" s="26" t="s">
        <v>291</v>
      </c>
      <c r="C277" s="59">
        <v>1349</v>
      </c>
      <c r="D277" s="64">
        <v>1430530</v>
      </c>
      <c r="E277" s="27">
        <v>59350</v>
      </c>
      <c r="F277" s="28">
        <f t="shared" si="60"/>
        <v>32515.332266217356</v>
      </c>
      <c r="G277" s="29">
        <f t="shared" si="61"/>
        <v>0.001547266151018087</v>
      </c>
      <c r="H277" s="7">
        <f t="shared" si="62"/>
        <v>24.103285593934288</v>
      </c>
      <c r="I277" s="7">
        <f t="shared" si="63"/>
        <v>18350.832266217356</v>
      </c>
      <c r="J277" s="7">
        <f t="shared" si="74"/>
        <v>18350.832266217356</v>
      </c>
      <c r="K277" s="7">
        <f t="shared" si="64"/>
        <v>0.002516223975983587</v>
      </c>
      <c r="L277" s="30">
        <f t="shared" si="65"/>
        <v>190893.57765985103</v>
      </c>
      <c r="M277" s="10">
        <f t="shared" si="66"/>
        <v>87674.5231572916</v>
      </c>
      <c r="N277" s="31">
        <f t="shared" si="67"/>
        <v>278568.10081714264</v>
      </c>
      <c r="O277" s="7">
        <f t="shared" si="68"/>
        <v>19025.332266217356</v>
      </c>
      <c r="P277" s="7">
        <f t="shared" si="69"/>
        <v>19025.332266217356</v>
      </c>
      <c r="Q277" s="7">
        <f t="shared" si="70"/>
        <v>0.002406147552965639</v>
      </c>
      <c r="R277" s="30">
        <f t="shared" si="71"/>
        <v>72412.05586764647</v>
      </c>
      <c r="S277" s="10">
        <f t="shared" si="72"/>
        <v>37776.51658156053</v>
      </c>
      <c r="T277" s="31">
        <f t="shared" si="73"/>
        <v>110188.572449207</v>
      </c>
    </row>
    <row r="278" spans="1:20" s="4" customFormat="1" ht="12.75">
      <c r="A278" s="25" t="s">
        <v>494</v>
      </c>
      <c r="B278" s="26" t="s">
        <v>357</v>
      </c>
      <c r="C278" s="59">
        <v>664</v>
      </c>
      <c r="D278" s="64">
        <v>845656</v>
      </c>
      <c r="E278" s="27">
        <v>59300</v>
      </c>
      <c r="F278" s="28">
        <f t="shared" si="60"/>
        <v>9469.065497470488</v>
      </c>
      <c r="G278" s="29">
        <f t="shared" si="61"/>
        <v>0.0004505924899076469</v>
      </c>
      <c r="H278" s="7">
        <f t="shared" si="62"/>
        <v>14.260640809443508</v>
      </c>
      <c r="I278" s="7">
        <f t="shared" si="63"/>
        <v>2497.0654974704894</v>
      </c>
      <c r="J278" s="7">
        <f t="shared" si="74"/>
        <v>2497.0654974704894</v>
      </c>
      <c r="K278" s="7">
        <f t="shared" si="64"/>
        <v>0.00034239188627447335</v>
      </c>
      <c r="L278" s="30">
        <f t="shared" si="65"/>
        <v>55591.73669541844</v>
      </c>
      <c r="M278" s="10">
        <f t="shared" si="66"/>
        <v>11930.196059079231</v>
      </c>
      <c r="N278" s="31">
        <f t="shared" si="67"/>
        <v>67521.93275449767</v>
      </c>
      <c r="O278" s="7">
        <f t="shared" si="68"/>
        <v>2829.0654974704894</v>
      </c>
      <c r="P278" s="7">
        <f t="shared" si="69"/>
        <v>2829.0654974704894</v>
      </c>
      <c r="Q278" s="7">
        <f t="shared" si="70"/>
        <v>0.0003577939627370063</v>
      </c>
      <c r="R278" s="30">
        <f t="shared" si="71"/>
        <v>21087.728527677875</v>
      </c>
      <c r="S278" s="10">
        <f t="shared" si="72"/>
        <v>5617.365214970999</v>
      </c>
      <c r="T278" s="31">
        <f t="shared" si="73"/>
        <v>26705.093742648874</v>
      </c>
    </row>
    <row r="279" spans="1:20" s="4" customFormat="1" ht="12.75">
      <c r="A279" s="9" t="s">
        <v>483</v>
      </c>
      <c r="B279" s="26" t="s">
        <v>52</v>
      </c>
      <c r="C279" s="8">
        <v>273</v>
      </c>
      <c r="D279" s="64">
        <v>235604</v>
      </c>
      <c r="E279" s="27">
        <v>14800</v>
      </c>
      <c r="F279" s="28">
        <f t="shared" si="60"/>
        <v>4345.938648648648</v>
      </c>
      <c r="G279" s="29">
        <f t="shared" si="61"/>
        <v>0.00020680470709634268</v>
      </c>
      <c r="H279" s="7">
        <f t="shared" si="62"/>
        <v>15.91918918918919</v>
      </c>
      <c r="I279" s="7">
        <f t="shared" si="63"/>
        <v>1479.438648648649</v>
      </c>
      <c r="J279" s="7">
        <f t="shared" si="74"/>
        <v>1479.438648648649</v>
      </c>
      <c r="K279" s="7">
        <f t="shared" si="64"/>
        <v>0.00020285722983690187</v>
      </c>
      <c r="L279" s="30">
        <f t="shared" si="65"/>
        <v>25514.47945044392</v>
      </c>
      <c r="M279" s="10">
        <f t="shared" si="66"/>
        <v>7068.2940249813</v>
      </c>
      <c r="N279" s="31">
        <f t="shared" si="67"/>
        <v>32582.77347542522</v>
      </c>
      <c r="O279" s="7">
        <f t="shared" si="68"/>
        <v>1615.938648648649</v>
      </c>
      <c r="P279" s="7">
        <f t="shared" si="69"/>
        <v>1615.938648648649</v>
      </c>
      <c r="Q279" s="7">
        <f t="shared" si="70"/>
        <v>0.0002043689314216431</v>
      </c>
      <c r="R279" s="30">
        <f t="shared" si="71"/>
        <v>9678.460292108837</v>
      </c>
      <c r="S279" s="10">
        <f t="shared" si="72"/>
        <v>3208.5922233197966</v>
      </c>
      <c r="T279" s="31">
        <f t="shared" si="73"/>
        <v>12887.052515428633</v>
      </c>
    </row>
    <row r="280" spans="1:20" s="4" customFormat="1" ht="12.75">
      <c r="A280" s="25" t="s">
        <v>490</v>
      </c>
      <c r="B280" s="26" t="s">
        <v>236</v>
      </c>
      <c r="C280" s="59">
        <v>2681</v>
      </c>
      <c r="D280" s="64">
        <v>3136873</v>
      </c>
      <c r="E280" s="27">
        <v>107750</v>
      </c>
      <c r="F280" s="28">
        <f t="shared" si="60"/>
        <v>78050.64049187936</v>
      </c>
      <c r="G280" s="29">
        <f t="shared" si="61"/>
        <v>0.0037140974943638714</v>
      </c>
      <c r="H280" s="7">
        <f t="shared" si="62"/>
        <v>29.112510440835266</v>
      </c>
      <c r="I280" s="7">
        <f t="shared" si="63"/>
        <v>49900.14049187935</v>
      </c>
      <c r="J280" s="7">
        <f t="shared" si="74"/>
        <v>49900.14049187935</v>
      </c>
      <c r="K280" s="7">
        <f t="shared" si="64"/>
        <v>0.006842192664022308</v>
      </c>
      <c r="L280" s="30">
        <f t="shared" si="65"/>
        <v>458225.857270964</v>
      </c>
      <c r="M280" s="10">
        <f t="shared" si="66"/>
        <v>238407.22642108213</v>
      </c>
      <c r="N280" s="31">
        <f t="shared" si="67"/>
        <v>696633.0836920461</v>
      </c>
      <c r="O280" s="7">
        <f t="shared" si="68"/>
        <v>51240.64049187935</v>
      </c>
      <c r="P280" s="7">
        <f t="shared" si="69"/>
        <v>51240.64049187935</v>
      </c>
      <c r="Q280" s="7">
        <f t="shared" si="70"/>
        <v>0.006480440919859989</v>
      </c>
      <c r="R280" s="30">
        <f t="shared" si="71"/>
        <v>173819.7627362292</v>
      </c>
      <c r="S280" s="10">
        <f t="shared" si="72"/>
        <v>101742.92244180183</v>
      </c>
      <c r="T280" s="31">
        <f t="shared" si="73"/>
        <v>275562.68517803104</v>
      </c>
    </row>
    <row r="281" spans="1:20" s="4" customFormat="1" ht="12.75">
      <c r="A281" s="25" t="s">
        <v>496</v>
      </c>
      <c r="B281" s="26" t="s">
        <v>422</v>
      </c>
      <c r="C281" s="59">
        <v>1353</v>
      </c>
      <c r="D281" s="64">
        <v>2504769</v>
      </c>
      <c r="E281" s="27">
        <v>174300</v>
      </c>
      <c r="F281" s="28">
        <f t="shared" si="60"/>
        <v>19443.21547332186</v>
      </c>
      <c r="G281" s="29">
        <f t="shared" si="61"/>
        <v>0.0009252197985403457</v>
      </c>
      <c r="H281" s="7">
        <f t="shared" si="62"/>
        <v>14.370447504302925</v>
      </c>
      <c r="I281" s="7">
        <f t="shared" si="63"/>
        <v>5236.715473321858</v>
      </c>
      <c r="J281" s="7">
        <f t="shared" si="74"/>
        <v>5236.715473321858</v>
      </c>
      <c r="K281" s="7">
        <f t="shared" si="64"/>
        <v>0.0007180463991071514</v>
      </c>
      <c r="L281" s="30">
        <f t="shared" si="65"/>
        <v>114148.76319040512</v>
      </c>
      <c r="M281" s="10">
        <f t="shared" si="66"/>
        <v>25019.384700013063</v>
      </c>
      <c r="N281" s="31">
        <f t="shared" si="67"/>
        <v>139168.1478904182</v>
      </c>
      <c r="O281" s="7">
        <f t="shared" si="68"/>
        <v>5913.215473321858</v>
      </c>
      <c r="P281" s="7">
        <f t="shared" si="69"/>
        <v>5913.215473321858</v>
      </c>
      <c r="Q281" s="7">
        <f t="shared" si="70"/>
        <v>0.0007478486442287394</v>
      </c>
      <c r="R281" s="30">
        <f t="shared" si="71"/>
        <v>43300.28657168818</v>
      </c>
      <c r="S281" s="10">
        <f t="shared" si="72"/>
        <v>11741.22371439121</v>
      </c>
      <c r="T281" s="31">
        <f t="shared" si="73"/>
        <v>55041.510286079385</v>
      </c>
    </row>
    <row r="282" spans="1:20" s="4" customFormat="1" ht="12.75">
      <c r="A282" s="25" t="s">
        <v>491</v>
      </c>
      <c r="B282" s="26" t="s">
        <v>292</v>
      </c>
      <c r="C282" s="59">
        <v>3070</v>
      </c>
      <c r="D282" s="64">
        <v>3017752</v>
      </c>
      <c r="E282" s="27">
        <v>175050</v>
      </c>
      <c r="F282" s="28">
        <f t="shared" si="60"/>
        <v>52924.87083690374</v>
      </c>
      <c r="G282" s="29">
        <f t="shared" si="61"/>
        <v>0.00251846914933808</v>
      </c>
      <c r="H282" s="7">
        <f t="shared" si="62"/>
        <v>17.239371608111966</v>
      </c>
      <c r="I282" s="7">
        <f t="shared" si="63"/>
        <v>20689.870836903738</v>
      </c>
      <c r="J282" s="7">
        <f t="shared" si="74"/>
        <v>20689.870836903738</v>
      </c>
      <c r="K282" s="7">
        <f t="shared" si="64"/>
        <v>0.0028369475729806753</v>
      </c>
      <c r="L282" s="30">
        <f t="shared" si="65"/>
        <v>310715.50671923655</v>
      </c>
      <c r="M282" s="10">
        <f t="shared" si="66"/>
        <v>98849.71610529588</v>
      </c>
      <c r="N282" s="31">
        <f t="shared" si="67"/>
        <v>409565.2228245324</v>
      </c>
      <c r="O282" s="7">
        <f t="shared" si="68"/>
        <v>22224.870836903738</v>
      </c>
      <c r="P282" s="7">
        <f t="shared" si="69"/>
        <v>22224.870836903738</v>
      </c>
      <c r="Q282" s="7">
        <f t="shared" si="70"/>
        <v>0.002810795513629448</v>
      </c>
      <c r="R282" s="30">
        <f t="shared" si="71"/>
        <v>117864.35618902213</v>
      </c>
      <c r="S282" s="10">
        <f t="shared" si="72"/>
        <v>44129.48956398234</v>
      </c>
      <c r="T282" s="31">
        <f t="shared" si="73"/>
        <v>161993.84575300448</v>
      </c>
    </row>
    <row r="283" spans="1:20" s="4" customFormat="1" ht="12.75">
      <c r="A283" s="25" t="s">
        <v>491</v>
      </c>
      <c r="B283" s="26" t="s">
        <v>293</v>
      </c>
      <c r="C283" s="59">
        <v>4506</v>
      </c>
      <c r="D283" s="64">
        <v>5022771</v>
      </c>
      <c r="E283" s="27">
        <v>185600</v>
      </c>
      <c r="F283" s="28">
        <f t="shared" si="60"/>
        <v>121942.9209375</v>
      </c>
      <c r="G283" s="29">
        <f t="shared" si="61"/>
        <v>0.005802744144764609</v>
      </c>
      <c r="H283" s="7">
        <f t="shared" si="62"/>
        <v>27.06234375</v>
      </c>
      <c r="I283" s="7">
        <f t="shared" si="63"/>
        <v>74629.9209375</v>
      </c>
      <c r="J283" s="7">
        <f t="shared" si="74"/>
        <v>74629.9209375</v>
      </c>
      <c r="K283" s="7">
        <f t="shared" si="64"/>
        <v>0.010233083364529338</v>
      </c>
      <c r="L283" s="30">
        <f t="shared" si="65"/>
        <v>715912.1197797856</v>
      </c>
      <c r="M283" s="10">
        <f t="shared" si="66"/>
        <v>356558.36403165053</v>
      </c>
      <c r="N283" s="31">
        <f t="shared" si="67"/>
        <v>1072470.4838114362</v>
      </c>
      <c r="O283" s="7">
        <f t="shared" si="68"/>
        <v>76882.9209375</v>
      </c>
      <c r="P283" s="7">
        <f t="shared" si="69"/>
        <v>76882.9209375</v>
      </c>
      <c r="Q283" s="7">
        <f t="shared" si="70"/>
        <v>0.009723438702150805</v>
      </c>
      <c r="R283" s="30">
        <f t="shared" si="71"/>
        <v>271568.42597498366</v>
      </c>
      <c r="S283" s="10">
        <f t="shared" si="72"/>
        <v>152657.98762376764</v>
      </c>
      <c r="T283" s="31">
        <f t="shared" si="73"/>
        <v>424226.4135987513</v>
      </c>
    </row>
    <row r="284" spans="1:20" s="4" customFormat="1" ht="12.75">
      <c r="A284" s="25" t="s">
        <v>492</v>
      </c>
      <c r="B284" s="26" t="s">
        <v>322</v>
      </c>
      <c r="C284" s="59">
        <v>2340</v>
      </c>
      <c r="D284" s="64">
        <v>2091858</v>
      </c>
      <c r="E284" s="27">
        <v>88150</v>
      </c>
      <c r="F284" s="28">
        <f t="shared" si="60"/>
        <v>55529.752921157116</v>
      </c>
      <c r="G284" s="29">
        <f t="shared" si="61"/>
        <v>0.002642424391233185</v>
      </c>
      <c r="H284" s="7">
        <f t="shared" si="62"/>
        <v>23.730663641520135</v>
      </c>
      <c r="I284" s="7">
        <f t="shared" si="63"/>
        <v>30959.752921157116</v>
      </c>
      <c r="J284" s="7">
        <f t="shared" si="74"/>
        <v>30959.752921157116</v>
      </c>
      <c r="K284" s="7">
        <f t="shared" si="64"/>
        <v>0.004245130218652544</v>
      </c>
      <c r="L284" s="30">
        <f t="shared" si="65"/>
        <v>326008.4539471452</v>
      </c>
      <c r="M284" s="10">
        <f t="shared" si="66"/>
        <v>147915.992858101</v>
      </c>
      <c r="N284" s="31">
        <f t="shared" si="67"/>
        <v>473924.4468052462</v>
      </c>
      <c r="O284" s="7">
        <f t="shared" si="68"/>
        <v>32129.752921157116</v>
      </c>
      <c r="P284" s="7">
        <f t="shared" si="69"/>
        <v>32129.752921157116</v>
      </c>
      <c r="Q284" s="7">
        <f t="shared" si="70"/>
        <v>0.004063473125560475</v>
      </c>
      <c r="R284" s="30">
        <f t="shared" si="71"/>
        <v>123665.46150971306</v>
      </c>
      <c r="S284" s="10">
        <f t="shared" si="72"/>
        <v>63796.52807129946</v>
      </c>
      <c r="T284" s="31">
        <f t="shared" si="73"/>
        <v>187461.98958101252</v>
      </c>
    </row>
    <row r="285" spans="1:20" s="4" customFormat="1" ht="12.75">
      <c r="A285" s="9" t="s">
        <v>482</v>
      </c>
      <c r="B285" s="26" t="s">
        <v>9</v>
      </c>
      <c r="C285" s="8">
        <v>2607</v>
      </c>
      <c r="D285" s="64">
        <v>2584249</v>
      </c>
      <c r="E285" s="27">
        <v>180600</v>
      </c>
      <c r="F285" s="28">
        <f t="shared" si="60"/>
        <v>37304.19237541528</v>
      </c>
      <c r="G285" s="29">
        <f t="shared" si="61"/>
        <v>0.0017751476036280966</v>
      </c>
      <c r="H285" s="7">
        <f t="shared" si="62"/>
        <v>14.309241417497232</v>
      </c>
      <c r="I285" s="7">
        <f t="shared" si="63"/>
        <v>9930.692375415283</v>
      </c>
      <c r="J285" s="7">
        <f t="shared" si="74"/>
        <v>9930.692375415283</v>
      </c>
      <c r="K285" s="7">
        <f t="shared" si="64"/>
        <v>0.0013616737317760938</v>
      </c>
      <c r="L285" s="30">
        <f t="shared" si="65"/>
        <v>219008.3953610107</v>
      </c>
      <c r="M285" s="10">
        <f t="shared" si="66"/>
        <v>47445.7346678019</v>
      </c>
      <c r="N285" s="31">
        <f t="shared" si="67"/>
        <v>266454.1300288126</v>
      </c>
      <c r="O285" s="7">
        <f t="shared" si="68"/>
        <v>11234.192375415283</v>
      </c>
      <c r="P285" s="7">
        <f t="shared" si="69"/>
        <v>11234.192375415283</v>
      </c>
      <c r="Q285" s="7">
        <f t="shared" si="70"/>
        <v>0.001420796447358188</v>
      </c>
      <c r="R285" s="30">
        <f t="shared" si="71"/>
        <v>83076.90784979492</v>
      </c>
      <c r="S285" s="10">
        <f t="shared" si="72"/>
        <v>22306.504223523552</v>
      </c>
      <c r="T285" s="31">
        <f t="shared" si="73"/>
        <v>105383.41207331847</v>
      </c>
    </row>
    <row r="286" spans="1:20" s="4" customFormat="1" ht="12.75">
      <c r="A286" s="25" t="s">
        <v>489</v>
      </c>
      <c r="B286" s="26" t="s">
        <v>210</v>
      </c>
      <c r="C286" s="59">
        <v>69</v>
      </c>
      <c r="D286" s="64">
        <v>369560</v>
      </c>
      <c r="E286" s="27">
        <v>87400</v>
      </c>
      <c r="F286" s="28">
        <f t="shared" si="60"/>
        <v>291.7578947368421</v>
      </c>
      <c r="G286" s="29">
        <f t="shared" si="61"/>
        <v>1.3883515355850621E-05</v>
      </c>
      <c r="H286" s="7">
        <f t="shared" si="62"/>
        <v>4.22837528604119</v>
      </c>
      <c r="I286" s="7">
        <f t="shared" si="63"/>
        <v>-432.7421052631579</v>
      </c>
      <c r="J286" s="7">
        <f t="shared" si="74"/>
        <v>0</v>
      </c>
      <c r="K286" s="7">
        <f t="shared" si="64"/>
        <v>0</v>
      </c>
      <c r="L286" s="30">
        <f t="shared" si="65"/>
        <v>1712.8752639162622</v>
      </c>
      <c r="M286" s="10">
        <f t="shared" si="66"/>
        <v>0</v>
      </c>
      <c r="N286" s="31">
        <f t="shared" si="67"/>
        <v>1712.8752639162622</v>
      </c>
      <c r="O286" s="7">
        <f t="shared" si="68"/>
        <v>-398.2421052631579</v>
      </c>
      <c r="P286" s="7">
        <f t="shared" si="69"/>
        <v>0</v>
      </c>
      <c r="Q286" s="7">
        <f t="shared" si="70"/>
        <v>0</v>
      </c>
      <c r="R286" s="30">
        <f t="shared" si="71"/>
        <v>649.748518653809</v>
      </c>
      <c r="S286" s="10">
        <f t="shared" si="72"/>
        <v>0</v>
      </c>
      <c r="T286" s="31">
        <f t="shared" si="73"/>
        <v>649.748518653809</v>
      </c>
    </row>
    <row r="287" spans="1:20" s="4" customFormat="1" ht="12.75">
      <c r="A287" s="25" t="s">
        <v>487</v>
      </c>
      <c r="B287" s="26" t="s">
        <v>169</v>
      </c>
      <c r="C287" s="59">
        <v>4104</v>
      </c>
      <c r="D287" s="64">
        <v>5986764</v>
      </c>
      <c r="E287" s="27">
        <v>378100</v>
      </c>
      <c r="F287" s="28">
        <f t="shared" si="60"/>
        <v>64981.96100502513</v>
      </c>
      <c r="G287" s="29">
        <f t="shared" si="61"/>
        <v>0.0030922147086381102</v>
      </c>
      <c r="H287" s="7">
        <f t="shared" si="62"/>
        <v>15.8338111610685</v>
      </c>
      <c r="I287" s="7">
        <f t="shared" si="63"/>
        <v>21889.96100502512</v>
      </c>
      <c r="J287" s="7">
        <f t="shared" si="74"/>
        <v>21889.96100502512</v>
      </c>
      <c r="K287" s="7">
        <f t="shared" si="64"/>
        <v>0.003001501180716944</v>
      </c>
      <c r="L287" s="30">
        <f t="shared" si="65"/>
        <v>381501.2228089791</v>
      </c>
      <c r="M287" s="10">
        <f t="shared" si="66"/>
        <v>104583.37067253282</v>
      </c>
      <c r="N287" s="31">
        <f t="shared" si="67"/>
        <v>486084.5934815119</v>
      </c>
      <c r="O287" s="7">
        <f t="shared" si="68"/>
        <v>23941.96100502512</v>
      </c>
      <c r="P287" s="7">
        <f t="shared" si="69"/>
        <v>23941.96100502512</v>
      </c>
      <c r="Q287" s="7">
        <f t="shared" si="70"/>
        <v>0.003027957150989281</v>
      </c>
      <c r="R287" s="30">
        <f t="shared" si="71"/>
        <v>144715.64836426356</v>
      </c>
      <c r="S287" s="10">
        <f t="shared" si="72"/>
        <v>47538.92727053171</v>
      </c>
      <c r="T287" s="31">
        <f t="shared" si="73"/>
        <v>192254.57563479527</v>
      </c>
    </row>
    <row r="288" spans="1:20" s="4" customFormat="1" ht="12.75">
      <c r="A288" s="25" t="s">
        <v>495</v>
      </c>
      <c r="B288" s="26" t="s">
        <v>382</v>
      </c>
      <c r="C288" s="59">
        <v>890</v>
      </c>
      <c r="D288" s="64">
        <v>1182242</v>
      </c>
      <c r="E288" s="27">
        <v>69250</v>
      </c>
      <c r="F288" s="28">
        <f t="shared" si="60"/>
        <v>15194.157111913357</v>
      </c>
      <c r="G288" s="29">
        <f t="shared" si="61"/>
        <v>0.0007230252116150132</v>
      </c>
      <c r="H288" s="7">
        <f t="shared" si="62"/>
        <v>17.072086642599277</v>
      </c>
      <c r="I288" s="7">
        <f t="shared" si="63"/>
        <v>5849.157111913357</v>
      </c>
      <c r="J288" s="7">
        <f t="shared" si="74"/>
        <v>5849.157111913357</v>
      </c>
      <c r="K288" s="7">
        <f t="shared" si="64"/>
        <v>0.0008020229900627319</v>
      </c>
      <c r="L288" s="30">
        <f t="shared" si="65"/>
        <v>89203.05617274978</v>
      </c>
      <c r="M288" s="10">
        <f t="shared" si="66"/>
        <v>27945.43883457293</v>
      </c>
      <c r="N288" s="31">
        <f t="shared" si="67"/>
        <v>117148.49500732272</v>
      </c>
      <c r="O288" s="7">
        <f t="shared" si="68"/>
        <v>6294.157111913357</v>
      </c>
      <c r="P288" s="7">
        <f t="shared" si="69"/>
        <v>6294.157111913357</v>
      </c>
      <c r="Q288" s="7">
        <f t="shared" si="70"/>
        <v>0.0007960266092016423</v>
      </c>
      <c r="R288" s="30">
        <f t="shared" si="71"/>
        <v>33837.57990358262</v>
      </c>
      <c r="S288" s="10">
        <f t="shared" si="72"/>
        <v>12497.617764465784</v>
      </c>
      <c r="T288" s="31">
        <f t="shared" si="73"/>
        <v>46335.19766804841</v>
      </c>
    </row>
    <row r="289" spans="1:20" s="4" customFormat="1" ht="12.75">
      <c r="A289" s="25" t="s">
        <v>492</v>
      </c>
      <c r="B289" s="26" t="s">
        <v>323</v>
      </c>
      <c r="C289" s="59">
        <v>686</v>
      </c>
      <c r="D289" s="64">
        <v>883282</v>
      </c>
      <c r="E289" s="27">
        <v>60700</v>
      </c>
      <c r="F289" s="28">
        <f t="shared" si="60"/>
        <v>9982.396243822075</v>
      </c>
      <c r="G289" s="29">
        <f t="shared" si="61"/>
        <v>0.00047501971339728284</v>
      </c>
      <c r="H289" s="7">
        <f t="shared" si="62"/>
        <v>14.551598023064251</v>
      </c>
      <c r="I289" s="7">
        <f t="shared" si="63"/>
        <v>2779.3962438220765</v>
      </c>
      <c r="J289" s="7">
        <f t="shared" si="74"/>
        <v>2779.3962438220765</v>
      </c>
      <c r="K289" s="7">
        <f t="shared" si="64"/>
        <v>0.0003811044298158917</v>
      </c>
      <c r="L289" s="30">
        <f t="shared" si="65"/>
        <v>58605.43933550085</v>
      </c>
      <c r="M289" s="10">
        <f t="shared" si="66"/>
        <v>13279.083847922828</v>
      </c>
      <c r="N289" s="31">
        <f t="shared" si="67"/>
        <v>71884.52318342368</v>
      </c>
      <c r="O289" s="7">
        <f t="shared" si="68"/>
        <v>3122.3962438220765</v>
      </c>
      <c r="P289" s="7">
        <f t="shared" si="69"/>
        <v>3122.3962438220765</v>
      </c>
      <c r="Q289" s="7">
        <f t="shared" si="70"/>
        <v>0.0003948917147061909</v>
      </c>
      <c r="R289" s="30">
        <f t="shared" si="71"/>
        <v>22230.922586992838</v>
      </c>
      <c r="S289" s="10">
        <f t="shared" si="72"/>
        <v>6199.799920887197</v>
      </c>
      <c r="T289" s="31">
        <f t="shared" si="73"/>
        <v>28430.722507880033</v>
      </c>
    </row>
    <row r="290" spans="1:20" s="4" customFormat="1" ht="12.75">
      <c r="A290" s="9" t="s">
        <v>483</v>
      </c>
      <c r="B290" s="26" t="s">
        <v>53</v>
      </c>
      <c r="C290" s="8">
        <v>790</v>
      </c>
      <c r="D290" s="64">
        <v>724275</v>
      </c>
      <c r="E290" s="27">
        <v>44950</v>
      </c>
      <c r="F290" s="28">
        <f t="shared" si="60"/>
        <v>12729.193548387097</v>
      </c>
      <c r="G290" s="29">
        <f t="shared" si="61"/>
        <v>0.0006057280960846974</v>
      </c>
      <c r="H290" s="7">
        <f t="shared" si="62"/>
        <v>16.112903225806452</v>
      </c>
      <c r="I290" s="7">
        <f t="shared" si="63"/>
        <v>4434.193548387097</v>
      </c>
      <c r="J290" s="7">
        <f t="shared" si="74"/>
        <v>4434.193548387097</v>
      </c>
      <c r="K290" s="7">
        <f t="shared" si="64"/>
        <v>0.000608006435824898</v>
      </c>
      <c r="L290" s="30">
        <f t="shared" si="65"/>
        <v>74731.55363388172</v>
      </c>
      <c r="M290" s="10">
        <f t="shared" si="66"/>
        <v>21185.18655187477</v>
      </c>
      <c r="N290" s="31">
        <f t="shared" si="67"/>
        <v>95916.74018575648</v>
      </c>
      <c r="O290" s="7">
        <f t="shared" si="68"/>
        <v>4829.193548387097</v>
      </c>
      <c r="P290" s="7">
        <f t="shared" si="69"/>
        <v>4829.193548387097</v>
      </c>
      <c r="Q290" s="7">
        <f t="shared" si="70"/>
        <v>0.0006107516061562755</v>
      </c>
      <c r="R290" s="30">
        <f t="shared" si="71"/>
        <v>28348.07489676384</v>
      </c>
      <c r="S290" s="10">
        <f t="shared" si="72"/>
        <v>9588.800216653526</v>
      </c>
      <c r="T290" s="31">
        <f t="shared" si="73"/>
        <v>37936.875113417365</v>
      </c>
    </row>
    <row r="291" spans="1:20" s="4" customFormat="1" ht="12.75">
      <c r="A291" s="25" t="s">
        <v>495</v>
      </c>
      <c r="B291" s="26" t="s">
        <v>383</v>
      </c>
      <c r="C291" s="59">
        <v>1032</v>
      </c>
      <c r="D291" s="64">
        <v>1153541</v>
      </c>
      <c r="E291" s="27">
        <v>78500</v>
      </c>
      <c r="F291" s="28">
        <f t="shared" si="60"/>
        <v>15165.023082802547</v>
      </c>
      <c r="G291" s="29">
        <f t="shared" si="61"/>
        <v>0.0007216388472772031</v>
      </c>
      <c r="H291" s="7">
        <f t="shared" si="62"/>
        <v>14.694789808917198</v>
      </c>
      <c r="I291" s="7">
        <f t="shared" si="63"/>
        <v>4329.023082802549</v>
      </c>
      <c r="J291" s="7">
        <f t="shared" si="74"/>
        <v>4329.023082802549</v>
      </c>
      <c r="K291" s="7">
        <f t="shared" si="64"/>
        <v>0.000593585703117512</v>
      </c>
      <c r="L291" s="30">
        <f t="shared" si="65"/>
        <v>89032.0138163908</v>
      </c>
      <c r="M291" s="10">
        <f t="shared" si="66"/>
        <v>20682.715040687217</v>
      </c>
      <c r="N291" s="31">
        <f t="shared" si="67"/>
        <v>109714.72885707801</v>
      </c>
      <c r="O291" s="7">
        <f t="shared" si="68"/>
        <v>4845.023082802549</v>
      </c>
      <c r="P291" s="7">
        <f t="shared" si="69"/>
        <v>4845.023082802549</v>
      </c>
      <c r="Q291" s="7">
        <f t="shared" si="70"/>
        <v>0.0006127535788401355</v>
      </c>
      <c r="R291" s="30">
        <f t="shared" si="71"/>
        <v>33772.698052573105</v>
      </c>
      <c r="S291" s="10">
        <f t="shared" si="72"/>
        <v>9620.231187790127</v>
      </c>
      <c r="T291" s="31">
        <f t="shared" si="73"/>
        <v>43392.92924036323</v>
      </c>
    </row>
    <row r="292" spans="1:20" s="4" customFormat="1" ht="12.75">
      <c r="A292" s="25" t="s">
        <v>494</v>
      </c>
      <c r="B292" s="26" t="s">
        <v>358</v>
      </c>
      <c r="C292" s="59">
        <v>218</v>
      </c>
      <c r="D292" s="64">
        <v>363755</v>
      </c>
      <c r="E292" s="27">
        <v>28150</v>
      </c>
      <c r="F292" s="28">
        <f t="shared" si="60"/>
        <v>2817.0014209591473</v>
      </c>
      <c r="G292" s="29">
        <f t="shared" si="61"/>
        <v>0.0001340490975252458</v>
      </c>
      <c r="H292" s="7">
        <f t="shared" si="62"/>
        <v>12.92202486678508</v>
      </c>
      <c r="I292" s="7">
        <f t="shared" si="63"/>
        <v>528.0014209591474</v>
      </c>
      <c r="J292" s="7">
        <f t="shared" si="74"/>
        <v>528.0014209591474</v>
      </c>
      <c r="K292" s="7">
        <f t="shared" si="64"/>
        <v>7.239834223849439E-05</v>
      </c>
      <c r="L292" s="30">
        <f t="shared" si="65"/>
        <v>16538.274163001013</v>
      </c>
      <c r="M292" s="10">
        <f t="shared" si="66"/>
        <v>2522.62524867532</v>
      </c>
      <c r="N292" s="31">
        <f t="shared" si="67"/>
        <v>19060.899411676335</v>
      </c>
      <c r="O292" s="7">
        <f t="shared" si="68"/>
        <v>637.0014209591474</v>
      </c>
      <c r="P292" s="7">
        <f t="shared" si="69"/>
        <v>637.0014209591474</v>
      </c>
      <c r="Q292" s="7">
        <f t="shared" si="70"/>
        <v>8.0562031129311E-05</v>
      </c>
      <c r="R292" s="30">
        <f t="shared" si="71"/>
        <v>6273.497764181503</v>
      </c>
      <c r="S292" s="10">
        <f t="shared" si="72"/>
        <v>1264.8238887301827</v>
      </c>
      <c r="T292" s="31">
        <f t="shared" si="73"/>
        <v>7538.321652911685</v>
      </c>
    </row>
    <row r="293" spans="1:20" s="4" customFormat="1" ht="12.75">
      <c r="A293" s="9" t="s">
        <v>483</v>
      </c>
      <c r="B293" s="26" t="s">
        <v>526</v>
      </c>
      <c r="C293" s="8">
        <v>38</v>
      </c>
      <c r="D293" s="64">
        <v>74409</v>
      </c>
      <c r="E293" s="27">
        <v>10900</v>
      </c>
      <c r="F293" s="28">
        <f t="shared" si="60"/>
        <v>259.4075229357798</v>
      </c>
      <c r="G293" s="29">
        <f t="shared" si="61"/>
        <v>1.2344098970656881E-05</v>
      </c>
      <c r="H293" s="7">
        <f t="shared" si="62"/>
        <v>6.82651376146789</v>
      </c>
      <c r="I293" s="7">
        <f t="shared" si="63"/>
        <v>-139.5924770642202</v>
      </c>
      <c r="J293" s="7">
        <f t="shared" si="74"/>
        <v>0</v>
      </c>
      <c r="K293" s="7">
        <f t="shared" si="64"/>
        <v>0</v>
      </c>
      <c r="L293" s="30">
        <f t="shared" si="65"/>
        <v>1522.950149168248</v>
      </c>
      <c r="M293" s="10">
        <f t="shared" si="66"/>
        <v>0</v>
      </c>
      <c r="N293" s="31">
        <f t="shared" si="67"/>
        <v>1522.950149168248</v>
      </c>
      <c r="O293" s="7">
        <f t="shared" si="68"/>
        <v>-120.59247706422019</v>
      </c>
      <c r="P293" s="7">
        <f t="shared" si="69"/>
        <v>0</v>
      </c>
      <c r="Q293" s="7">
        <f t="shared" si="70"/>
        <v>0</v>
      </c>
      <c r="R293" s="30">
        <f t="shared" si="71"/>
        <v>577.7038318267421</v>
      </c>
      <c r="S293" s="10">
        <f t="shared" si="72"/>
        <v>0</v>
      </c>
      <c r="T293" s="31">
        <f t="shared" si="73"/>
        <v>577.7038318267421</v>
      </c>
    </row>
    <row r="294" spans="1:20" s="4" customFormat="1" ht="12.75">
      <c r="A294" s="25" t="s">
        <v>495</v>
      </c>
      <c r="B294" s="26" t="s">
        <v>384</v>
      </c>
      <c r="C294" s="59">
        <v>884</v>
      </c>
      <c r="D294" s="64">
        <v>878283</v>
      </c>
      <c r="E294" s="27">
        <v>62450</v>
      </c>
      <c r="F294" s="28">
        <f t="shared" si="60"/>
        <v>12432.38065652522</v>
      </c>
      <c r="G294" s="29">
        <f t="shared" si="61"/>
        <v>0.0005916040349493658</v>
      </c>
      <c r="H294" s="7">
        <f t="shared" si="62"/>
        <v>14.063779023218574</v>
      </c>
      <c r="I294" s="7">
        <f t="shared" si="63"/>
        <v>3150.3806565252194</v>
      </c>
      <c r="J294" s="7">
        <f t="shared" si="74"/>
        <v>3150.3806565252194</v>
      </c>
      <c r="K294" s="7">
        <f t="shared" si="64"/>
        <v>0.0004319729604862042</v>
      </c>
      <c r="L294" s="30">
        <f t="shared" si="65"/>
        <v>72989.00109407734</v>
      </c>
      <c r="M294" s="10">
        <f t="shared" si="66"/>
        <v>15051.531059617628</v>
      </c>
      <c r="N294" s="31">
        <f t="shared" si="67"/>
        <v>88040.53215369496</v>
      </c>
      <c r="O294" s="7">
        <f t="shared" si="68"/>
        <v>3592.3806565252194</v>
      </c>
      <c r="P294" s="7">
        <f t="shared" si="69"/>
        <v>3592.3806565252194</v>
      </c>
      <c r="Q294" s="7">
        <f t="shared" si="70"/>
        <v>0.0004543309838203328</v>
      </c>
      <c r="R294" s="30">
        <f t="shared" si="71"/>
        <v>27687.068835630318</v>
      </c>
      <c r="S294" s="10">
        <f t="shared" si="72"/>
        <v>7132.9964459792245</v>
      </c>
      <c r="T294" s="31">
        <f t="shared" si="73"/>
        <v>34820.06528160954</v>
      </c>
    </row>
    <row r="295" spans="1:20" s="4" customFormat="1" ht="12.75">
      <c r="A295" s="25" t="s">
        <v>494</v>
      </c>
      <c r="B295" s="26" t="s">
        <v>359</v>
      </c>
      <c r="C295" s="59">
        <v>512</v>
      </c>
      <c r="D295" s="64">
        <v>1385291</v>
      </c>
      <c r="E295" s="27">
        <v>88400</v>
      </c>
      <c r="F295" s="28">
        <f t="shared" si="60"/>
        <v>8023.404886877828</v>
      </c>
      <c r="G295" s="29">
        <f t="shared" si="61"/>
        <v>0.0003817996597954919</v>
      </c>
      <c r="H295" s="7">
        <f t="shared" si="62"/>
        <v>15.670712669683258</v>
      </c>
      <c r="I295" s="7">
        <f t="shared" si="63"/>
        <v>2647.404886877828</v>
      </c>
      <c r="J295" s="7">
        <f t="shared" si="74"/>
        <v>2647.404886877828</v>
      </c>
      <c r="K295" s="7">
        <f t="shared" si="64"/>
        <v>0.00036300607808188696</v>
      </c>
      <c r="L295" s="30">
        <f t="shared" si="65"/>
        <v>47104.43834095318</v>
      </c>
      <c r="M295" s="10">
        <f t="shared" si="66"/>
        <v>12648.470526788908</v>
      </c>
      <c r="N295" s="31">
        <f t="shared" si="67"/>
        <v>59752.90886774209</v>
      </c>
      <c r="O295" s="7">
        <f t="shared" si="68"/>
        <v>2903.404886877828</v>
      </c>
      <c r="P295" s="7">
        <f t="shared" si="69"/>
        <v>2903.404886877828</v>
      </c>
      <c r="Q295" s="7">
        <f t="shared" si="70"/>
        <v>0.0003671957191640961</v>
      </c>
      <c r="R295" s="30">
        <f t="shared" si="71"/>
        <v>17868.22407842902</v>
      </c>
      <c r="S295" s="10">
        <f t="shared" si="72"/>
        <v>5764.972790876309</v>
      </c>
      <c r="T295" s="31">
        <f t="shared" si="73"/>
        <v>23633.196869305328</v>
      </c>
    </row>
    <row r="296" spans="1:20" s="4" customFormat="1" ht="12.75">
      <c r="A296" s="25" t="s">
        <v>491</v>
      </c>
      <c r="B296" s="26" t="s">
        <v>501</v>
      </c>
      <c r="C296" s="59">
        <v>201</v>
      </c>
      <c r="D296" s="64">
        <v>503616</v>
      </c>
      <c r="E296" s="27">
        <v>35850</v>
      </c>
      <c r="F296" s="28">
        <f t="shared" si="60"/>
        <v>2823.6210878661086</v>
      </c>
      <c r="G296" s="29">
        <f t="shared" si="61"/>
        <v>0.00013436409927433747</v>
      </c>
      <c r="H296" s="7">
        <f t="shared" si="62"/>
        <v>14.04786610878661</v>
      </c>
      <c r="I296" s="7">
        <f t="shared" si="63"/>
        <v>713.1210878661087</v>
      </c>
      <c r="J296" s="7">
        <f t="shared" si="74"/>
        <v>713.1210878661087</v>
      </c>
      <c r="K296" s="7">
        <f t="shared" si="64"/>
        <v>9.778152582057652E-05</v>
      </c>
      <c r="L296" s="30">
        <f t="shared" si="65"/>
        <v>16577.137425674766</v>
      </c>
      <c r="M296" s="10">
        <f t="shared" si="66"/>
        <v>3407.0689778561123</v>
      </c>
      <c r="N296" s="31">
        <f t="shared" si="67"/>
        <v>19984.20640353088</v>
      </c>
      <c r="O296" s="7">
        <f t="shared" si="68"/>
        <v>813.6210878661087</v>
      </c>
      <c r="P296" s="7">
        <f t="shared" si="69"/>
        <v>813.6210878661087</v>
      </c>
      <c r="Q296" s="7">
        <f t="shared" si="70"/>
        <v>0.00010289924833988248</v>
      </c>
      <c r="R296" s="30">
        <f t="shared" si="71"/>
        <v>6288.239846038993</v>
      </c>
      <c r="S296" s="10">
        <f t="shared" si="72"/>
        <v>1615.518198936155</v>
      </c>
      <c r="T296" s="31">
        <f t="shared" si="73"/>
        <v>7903.758044975148</v>
      </c>
    </row>
    <row r="297" spans="1:20" s="4" customFormat="1" ht="12.75">
      <c r="A297" s="25" t="s">
        <v>486</v>
      </c>
      <c r="B297" s="26" t="s">
        <v>139</v>
      </c>
      <c r="C297" s="59">
        <v>2053</v>
      </c>
      <c r="D297" s="64">
        <v>13225108</v>
      </c>
      <c r="E297" s="27">
        <v>1969400</v>
      </c>
      <c r="F297" s="28">
        <f t="shared" si="60"/>
        <v>13786.506917842999</v>
      </c>
      <c r="G297" s="29">
        <f t="shared" si="61"/>
        <v>0.000656041135305204</v>
      </c>
      <c r="H297" s="7">
        <f t="shared" si="62"/>
        <v>6.715298060322941</v>
      </c>
      <c r="I297" s="7">
        <f t="shared" si="63"/>
        <v>-7769.993082157002</v>
      </c>
      <c r="J297" s="7">
        <f t="shared" si="74"/>
        <v>0</v>
      </c>
      <c r="K297" s="7">
        <f t="shared" si="64"/>
        <v>0</v>
      </c>
      <c r="L297" s="30">
        <f t="shared" si="65"/>
        <v>80938.91237007799</v>
      </c>
      <c r="M297" s="10">
        <f t="shared" si="66"/>
        <v>0</v>
      </c>
      <c r="N297" s="31">
        <f t="shared" si="67"/>
        <v>80938.91237007799</v>
      </c>
      <c r="O297" s="7">
        <f t="shared" si="68"/>
        <v>-6743.493082157002</v>
      </c>
      <c r="P297" s="7">
        <f t="shared" si="69"/>
        <v>0</v>
      </c>
      <c r="Q297" s="7">
        <f t="shared" si="70"/>
        <v>0</v>
      </c>
      <c r="R297" s="30">
        <f t="shared" si="71"/>
        <v>30702.725132283547</v>
      </c>
      <c r="S297" s="10">
        <f t="shared" si="72"/>
        <v>0</v>
      </c>
      <c r="T297" s="31">
        <f t="shared" si="73"/>
        <v>30702.725132283547</v>
      </c>
    </row>
    <row r="298" spans="1:20" s="4" customFormat="1" ht="12.75">
      <c r="A298" s="25" t="s">
        <v>487</v>
      </c>
      <c r="B298" s="26" t="s">
        <v>170</v>
      </c>
      <c r="C298" s="59">
        <v>1640</v>
      </c>
      <c r="D298" s="64">
        <v>3490641</v>
      </c>
      <c r="E298" s="27">
        <v>245000</v>
      </c>
      <c r="F298" s="28">
        <f t="shared" si="60"/>
        <v>23365.92342857143</v>
      </c>
      <c r="G298" s="29">
        <f t="shared" si="61"/>
        <v>0.001111884759851323</v>
      </c>
      <c r="H298" s="7">
        <f t="shared" si="62"/>
        <v>14.247514285714285</v>
      </c>
      <c r="I298" s="7">
        <f t="shared" si="63"/>
        <v>6145.923428571427</v>
      </c>
      <c r="J298" s="7">
        <f t="shared" si="74"/>
        <v>6145.923428571427</v>
      </c>
      <c r="K298" s="7">
        <f t="shared" si="64"/>
        <v>0.0008427149058519714</v>
      </c>
      <c r="L298" s="30">
        <f t="shared" si="65"/>
        <v>137178.50649923654</v>
      </c>
      <c r="M298" s="10">
        <f t="shared" si="66"/>
        <v>29363.295252455464</v>
      </c>
      <c r="N298" s="31">
        <f t="shared" si="67"/>
        <v>166541.801751692</v>
      </c>
      <c r="O298" s="7">
        <f t="shared" si="68"/>
        <v>6965.923428571427</v>
      </c>
      <c r="P298" s="7">
        <f t="shared" si="69"/>
        <v>6965.923428571427</v>
      </c>
      <c r="Q298" s="7">
        <f t="shared" si="70"/>
        <v>0.0008809853818724191</v>
      </c>
      <c r="R298" s="30">
        <f t="shared" si="71"/>
        <v>52036.20676104192</v>
      </c>
      <c r="S298" s="10">
        <f t="shared" si="72"/>
        <v>13831.470495396981</v>
      </c>
      <c r="T298" s="31">
        <f t="shared" si="73"/>
        <v>65867.6772564389</v>
      </c>
    </row>
    <row r="299" spans="1:20" s="4" customFormat="1" ht="12.75">
      <c r="A299" s="25" t="s">
        <v>484</v>
      </c>
      <c r="B299" s="26" t="s">
        <v>89</v>
      </c>
      <c r="C299" s="59">
        <v>3872</v>
      </c>
      <c r="D299" s="64">
        <v>9317756</v>
      </c>
      <c r="E299" s="27">
        <v>692450</v>
      </c>
      <c r="F299" s="28">
        <f t="shared" si="60"/>
        <v>52102.464050833994</v>
      </c>
      <c r="G299" s="29">
        <f t="shared" si="61"/>
        <v>0.0024793343137462145</v>
      </c>
      <c r="H299" s="7">
        <f t="shared" si="62"/>
        <v>13.456214889161672</v>
      </c>
      <c r="I299" s="7">
        <f t="shared" si="63"/>
        <v>11446.464050833993</v>
      </c>
      <c r="J299" s="7">
        <f t="shared" si="74"/>
        <v>11446.464050833993</v>
      </c>
      <c r="K299" s="7">
        <f t="shared" si="64"/>
        <v>0.0015695128628015963</v>
      </c>
      <c r="L299" s="30">
        <f t="shared" si="65"/>
        <v>305887.2560835294</v>
      </c>
      <c r="M299" s="10">
        <f t="shared" si="66"/>
        <v>54687.61650344563</v>
      </c>
      <c r="N299" s="31">
        <f t="shared" si="67"/>
        <v>360574.872586975</v>
      </c>
      <c r="O299" s="7">
        <f t="shared" si="68"/>
        <v>13382.464050833993</v>
      </c>
      <c r="P299" s="7">
        <f t="shared" si="69"/>
        <v>13382.464050833993</v>
      </c>
      <c r="Q299" s="7">
        <f t="shared" si="70"/>
        <v>0.0016924899222780791</v>
      </c>
      <c r="R299" s="30">
        <f t="shared" si="71"/>
        <v>116032.84588332284</v>
      </c>
      <c r="S299" s="10">
        <f t="shared" si="72"/>
        <v>26572.091779765844</v>
      </c>
      <c r="T299" s="31">
        <f t="shared" si="73"/>
        <v>142604.93766308867</v>
      </c>
    </row>
    <row r="300" spans="1:20" s="4" customFormat="1" ht="12.75">
      <c r="A300" s="9" t="s">
        <v>483</v>
      </c>
      <c r="B300" s="26" t="s">
        <v>54</v>
      </c>
      <c r="C300" s="8">
        <v>46</v>
      </c>
      <c r="D300" s="64">
        <v>53206</v>
      </c>
      <c r="E300" s="27">
        <v>15200</v>
      </c>
      <c r="F300" s="28">
        <f t="shared" si="60"/>
        <v>161.01815789473685</v>
      </c>
      <c r="G300" s="29">
        <f t="shared" si="61"/>
        <v>7.662168215597797E-06</v>
      </c>
      <c r="H300" s="7">
        <f t="shared" si="62"/>
        <v>3.500394736842105</v>
      </c>
      <c r="I300" s="7">
        <f t="shared" si="63"/>
        <v>-321.9818421052631</v>
      </c>
      <c r="J300" s="7">
        <f t="shared" si="74"/>
        <v>0</v>
      </c>
      <c r="K300" s="7">
        <f t="shared" si="64"/>
        <v>0</v>
      </c>
      <c r="L300" s="30">
        <f t="shared" si="65"/>
        <v>945.3181033816606</v>
      </c>
      <c r="M300" s="10">
        <f t="shared" si="66"/>
        <v>0</v>
      </c>
      <c r="N300" s="31">
        <f t="shared" si="67"/>
        <v>945.3181033816606</v>
      </c>
      <c r="O300" s="7">
        <f t="shared" si="68"/>
        <v>-298.9818421052631</v>
      </c>
      <c r="P300" s="7">
        <f t="shared" si="69"/>
        <v>0</v>
      </c>
      <c r="Q300" s="7">
        <f t="shared" si="70"/>
        <v>0</v>
      </c>
      <c r="R300" s="30">
        <f t="shared" si="71"/>
        <v>358.58947248997686</v>
      </c>
      <c r="S300" s="10">
        <f t="shared" si="72"/>
        <v>0</v>
      </c>
      <c r="T300" s="31">
        <f t="shared" si="73"/>
        <v>358.58947248997686</v>
      </c>
    </row>
    <row r="301" spans="1:20" s="4" customFormat="1" ht="12.75">
      <c r="A301" s="9" t="s">
        <v>483</v>
      </c>
      <c r="B301" s="26" t="s">
        <v>527</v>
      </c>
      <c r="C301" s="8">
        <v>321</v>
      </c>
      <c r="D301" s="64">
        <v>350718</v>
      </c>
      <c r="E301" s="27">
        <v>24300</v>
      </c>
      <c r="F301" s="28">
        <f t="shared" si="60"/>
        <v>4632.941481481482</v>
      </c>
      <c r="G301" s="29">
        <f t="shared" si="61"/>
        <v>0.00022046194931219182</v>
      </c>
      <c r="H301" s="7">
        <f t="shared" si="62"/>
        <v>14.43283950617284</v>
      </c>
      <c r="I301" s="7">
        <f t="shared" si="63"/>
        <v>1262.4414814814816</v>
      </c>
      <c r="J301" s="7">
        <f t="shared" si="74"/>
        <v>1262.4414814814816</v>
      </c>
      <c r="K301" s="7">
        <f t="shared" si="64"/>
        <v>0.00017310307662872726</v>
      </c>
      <c r="L301" s="30">
        <f t="shared" si="65"/>
        <v>27199.438321828235</v>
      </c>
      <c r="M301" s="10">
        <f t="shared" si="66"/>
        <v>6031.549593891465</v>
      </c>
      <c r="N301" s="31">
        <f t="shared" si="67"/>
        <v>33230.9879157197</v>
      </c>
      <c r="O301" s="7">
        <f t="shared" si="68"/>
        <v>1422.9414814814816</v>
      </c>
      <c r="P301" s="7">
        <f t="shared" si="69"/>
        <v>1422.9414814814816</v>
      </c>
      <c r="Q301" s="7">
        <f t="shared" si="70"/>
        <v>0.0001799604398898992</v>
      </c>
      <c r="R301" s="30">
        <f t="shared" si="71"/>
        <v>10317.619227810577</v>
      </c>
      <c r="S301" s="10">
        <f t="shared" si="72"/>
        <v>2825.3789062714172</v>
      </c>
      <c r="T301" s="31">
        <f t="shared" si="73"/>
        <v>13142.998134081994</v>
      </c>
    </row>
    <row r="302" spans="1:20" s="4" customFormat="1" ht="12.75">
      <c r="A302" s="25" t="s">
        <v>484</v>
      </c>
      <c r="B302" s="26" t="s">
        <v>90</v>
      </c>
      <c r="C302" s="59">
        <v>5542</v>
      </c>
      <c r="D302" s="64">
        <v>5967393.74755</v>
      </c>
      <c r="E302" s="27">
        <v>470300</v>
      </c>
      <c r="F302" s="28">
        <f t="shared" si="60"/>
        <v>70319.57505618138</v>
      </c>
      <c r="G302" s="29">
        <f t="shared" si="61"/>
        <v>0.00334620902371799</v>
      </c>
      <c r="H302" s="7">
        <f t="shared" si="62"/>
        <v>12.68848340963215</v>
      </c>
      <c r="I302" s="7">
        <f t="shared" si="63"/>
        <v>12128.575056181377</v>
      </c>
      <c r="J302" s="7">
        <f t="shared" si="74"/>
        <v>12128.575056181377</v>
      </c>
      <c r="K302" s="7">
        <f t="shared" si="64"/>
        <v>0.0016630423573246883</v>
      </c>
      <c r="L302" s="30">
        <f t="shared" si="65"/>
        <v>412837.7084413691</v>
      </c>
      <c r="M302" s="10">
        <f t="shared" si="66"/>
        <v>57946.52902940595</v>
      </c>
      <c r="N302" s="31">
        <f t="shared" si="67"/>
        <v>470784.2374707751</v>
      </c>
      <c r="O302" s="7">
        <f t="shared" si="68"/>
        <v>14899.575056181377</v>
      </c>
      <c r="P302" s="7">
        <f t="shared" si="69"/>
        <v>14899.575056181377</v>
      </c>
      <c r="Q302" s="7">
        <f t="shared" si="70"/>
        <v>0.0018843600500642692</v>
      </c>
      <c r="R302" s="30">
        <f t="shared" si="71"/>
        <v>156602.58231000192</v>
      </c>
      <c r="S302" s="10">
        <f t="shared" si="72"/>
        <v>29584.452786009027</v>
      </c>
      <c r="T302" s="31">
        <f t="shared" si="73"/>
        <v>186187.03509601095</v>
      </c>
    </row>
    <row r="303" spans="1:20" s="4" customFormat="1" ht="12.75">
      <c r="A303" s="9" t="s">
        <v>483</v>
      </c>
      <c r="B303" s="26" t="s">
        <v>55</v>
      </c>
      <c r="C303" s="8">
        <v>510</v>
      </c>
      <c r="D303" s="64">
        <v>691026</v>
      </c>
      <c r="E303" s="27">
        <v>155700</v>
      </c>
      <c r="F303" s="28">
        <f t="shared" si="60"/>
        <v>2263.4763005780346</v>
      </c>
      <c r="G303" s="29">
        <f t="shared" si="61"/>
        <v>0.00010770919499890012</v>
      </c>
      <c r="H303" s="7">
        <f t="shared" si="62"/>
        <v>4.438188824662813</v>
      </c>
      <c r="I303" s="7">
        <f t="shared" si="63"/>
        <v>-3091.5236994219654</v>
      </c>
      <c r="J303" s="7">
        <f t="shared" si="74"/>
        <v>0</v>
      </c>
      <c r="K303" s="7">
        <f t="shared" si="64"/>
        <v>0</v>
      </c>
      <c r="L303" s="30">
        <f t="shared" si="65"/>
        <v>13288.595221108942</v>
      </c>
      <c r="M303" s="10">
        <f t="shared" si="66"/>
        <v>0</v>
      </c>
      <c r="N303" s="31">
        <f t="shared" si="67"/>
        <v>13288.595221108942</v>
      </c>
      <c r="O303" s="7">
        <f t="shared" si="68"/>
        <v>-2836.5236994219654</v>
      </c>
      <c r="P303" s="7">
        <f t="shared" si="69"/>
        <v>0</v>
      </c>
      <c r="Q303" s="7">
        <f t="shared" si="70"/>
        <v>0</v>
      </c>
      <c r="R303" s="30">
        <f t="shared" si="71"/>
        <v>5040.790325948526</v>
      </c>
      <c r="S303" s="10">
        <f t="shared" si="72"/>
        <v>0</v>
      </c>
      <c r="T303" s="31">
        <f t="shared" si="73"/>
        <v>5040.790325948526</v>
      </c>
    </row>
    <row r="304" spans="1:20" s="4" customFormat="1" ht="12.75">
      <c r="A304" s="25" t="s">
        <v>494</v>
      </c>
      <c r="B304" s="26" t="s">
        <v>360</v>
      </c>
      <c r="C304" s="59">
        <v>718</v>
      </c>
      <c r="D304" s="64">
        <v>1121389.76</v>
      </c>
      <c r="E304" s="27">
        <v>69650</v>
      </c>
      <c r="F304" s="28">
        <f t="shared" si="60"/>
        <v>11560.055243072504</v>
      </c>
      <c r="G304" s="29">
        <f t="shared" si="61"/>
        <v>0.0005500937845278878</v>
      </c>
      <c r="H304" s="7">
        <f t="shared" si="62"/>
        <v>16.100355491744438</v>
      </c>
      <c r="I304" s="7">
        <f t="shared" si="63"/>
        <v>4021.055243072506</v>
      </c>
      <c r="J304" s="7">
        <f t="shared" si="74"/>
        <v>4021.055243072506</v>
      </c>
      <c r="K304" s="7">
        <f t="shared" si="64"/>
        <v>0.0005513578602099632</v>
      </c>
      <c r="L304" s="30">
        <f t="shared" si="65"/>
        <v>67867.6842428696</v>
      </c>
      <c r="M304" s="10">
        <f t="shared" si="66"/>
        <v>19211.341257503573</v>
      </c>
      <c r="N304" s="31">
        <f t="shared" si="67"/>
        <v>87079.02550037317</v>
      </c>
      <c r="O304" s="7">
        <f t="shared" si="68"/>
        <v>4380.0552430725065</v>
      </c>
      <c r="P304" s="7">
        <f t="shared" si="69"/>
        <v>4380.0552430725065</v>
      </c>
      <c r="Q304" s="7">
        <f t="shared" si="70"/>
        <v>0.0005539487593437241</v>
      </c>
      <c r="R304" s="30">
        <f t="shared" si="71"/>
        <v>25744.38911590515</v>
      </c>
      <c r="S304" s="10">
        <f t="shared" si="72"/>
        <v>8696.99552169647</v>
      </c>
      <c r="T304" s="31">
        <f t="shared" si="73"/>
        <v>34441.384637601615</v>
      </c>
    </row>
    <row r="305" spans="1:20" s="4" customFormat="1" ht="12.75">
      <c r="A305" s="25" t="s">
        <v>485</v>
      </c>
      <c r="B305" s="26" t="s">
        <v>111</v>
      </c>
      <c r="C305" s="60">
        <v>1407</v>
      </c>
      <c r="D305" s="64">
        <v>1444440</v>
      </c>
      <c r="E305" s="27">
        <v>97900</v>
      </c>
      <c r="F305" s="28">
        <f t="shared" si="60"/>
        <v>20759.214300306434</v>
      </c>
      <c r="G305" s="29">
        <f t="shared" si="61"/>
        <v>0.0009878425767146995</v>
      </c>
      <c r="H305" s="7">
        <f t="shared" si="62"/>
        <v>14.754239019407558</v>
      </c>
      <c r="I305" s="7">
        <f t="shared" si="63"/>
        <v>5985.714300306435</v>
      </c>
      <c r="J305" s="7">
        <f t="shared" si="74"/>
        <v>5985.714300306435</v>
      </c>
      <c r="K305" s="7">
        <f t="shared" si="64"/>
        <v>0.0008207473981191518</v>
      </c>
      <c r="L305" s="30">
        <f t="shared" si="65"/>
        <v>121874.83291721702</v>
      </c>
      <c r="M305" s="10">
        <f t="shared" si="66"/>
        <v>28597.866266875513</v>
      </c>
      <c r="N305" s="31">
        <f t="shared" si="67"/>
        <v>150472.69918409252</v>
      </c>
      <c r="O305" s="7">
        <f t="shared" si="68"/>
        <v>6689.214300306435</v>
      </c>
      <c r="P305" s="7">
        <f t="shared" si="69"/>
        <v>6689.214300306435</v>
      </c>
      <c r="Q305" s="7">
        <f t="shared" si="70"/>
        <v>0.0008459897779827404</v>
      </c>
      <c r="R305" s="30">
        <f t="shared" si="71"/>
        <v>46231.03259024794</v>
      </c>
      <c r="S305" s="10">
        <f t="shared" si="72"/>
        <v>13282.039514329024</v>
      </c>
      <c r="T305" s="31">
        <f t="shared" si="73"/>
        <v>59513.07210457696</v>
      </c>
    </row>
    <row r="306" spans="1:20" s="4" customFormat="1" ht="12.75">
      <c r="A306" s="9" t="s">
        <v>483</v>
      </c>
      <c r="B306" s="26" t="s">
        <v>56</v>
      </c>
      <c r="C306" s="8">
        <v>602</v>
      </c>
      <c r="D306" s="64">
        <v>648771</v>
      </c>
      <c r="E306" s="27">
        <v>36250</v>
      </c>
      <c r="F306" s="28">
        <f t="shared" si="60"/>
        <v>10774.07288275862</v>
      </c>
      <c r="G306" s="29">
        <f t="shared" si="61"/>
        <v>0.0005126922321939295</v>
      </c>
      <c r="H306" s="7">
        <f t="shared" si="62"/>
        <v>17.897131034482758</v>
      </c>
      <c r="I306" s="7">
        <f t="shared" si="63"/>
        <v>4453.07288275862</v>
      </c>
      <c r="J306" s="7">
        <f t="shared" si="74"/>
        <v>4453.07288275862</v>
      </c>
      <c r="K306" s="7">
        <f t="shared" si="64"/>
        <v>0.0006105951267958079</v>
      </c>
      <c r="L306" s="30">
        <f t="shared" si="65"/>
        <v>63253.27699925246</v>
      </c>
      <c r="M306" s="10">
        <f t="shared" si="66"/>
        <v>21275.38609239357</v>
      </c>
      <c r="N306" s="31">
        <f t="shared" si="67"/>
        <v>84528.66309164604</v>
      </c>
      <c r="O306" s="7">
        <f t="shared" si="68"/>
        <v>4754.07288275862</v>
      </c>
      <c r="P306" s="7">
        <f t="shared" si="69"/>
        <v>4754.07288275862</v>
      </c>
      <c r="Q306" s="7">
        <f t="shared" si="70"/>
        <v>0.0006012510411595705</v>
      </c>
      <c r="R306" s="30">
        <f t="shared" si="71"/>
        <v>23993.9964666759</v>
      </c>
      <c r="S306" s="10">
        <f t="shared" si="72"/>
        <v>9439.641346205257</v>
      </c>
      <c r="T306" s="31">
        <f t="shared" si="73"/>
        <v>33433.637812881156</v>
      </c>
    </row>
    <row r="307" spans="1:20" s="4" customFormat="1" ht="12.75">
      <c r="A307" s="25" t="s">
        <v>485</v>
      </c>
      <c r="B307" s="26" t="s">
        <v>112</v>
      </c>
      <c r="C307" s="60">
        <v>757</v>
      </c>
      <c r="D307" s="64">
        <v>838307</v>
      </c>
      <c r="E307" s="27">
        <v>69600</v>
      </c>
      <c r="F307" s="28">
        <f t="shared" si="60"/>
        <v>9117.79308908046</v>
      </c>
      <c r="G307" s="29">
        <f t="shared" si="61"/>
        <v>0.00043387693237194276</v>
      </c>
      <c r="H307" s="7">
        <f t="shared" si="62"/>
        <v>12.044640804597702</v>
      </c>
      <c r="I307" s="7">
        <f t="shared" si="63"/>
        <v>1169.29308908046</v>
      </c>
      <c r="J307" s="7">
        <f t="shared" si="74"/>
        <v>1169.29308908046</v>
      </c>
      <c r="K307" s="7">
        <f t="shared" si="64"/>
        <v>0.0001603307829864787</v>
      </c>
      <c r="L307" s="30">
        <f t="shared" si="65"/>
        <v>53529.45892990921</v>
      </c>
      <c r="M307" s="10">
        <f t="shared" si="66"/>
        <v>5586.515779176571</v>
      </c>
      <c r="N307" s="31">
        <f t="shared" si="67"/>
        <v>59115.974709085785</v>
      </c>
      <c r="O307" s="7">
        <f t="shared" si="68"/>
        <v>1547.79308908046</v>
      </c>
      <c r="P307" s="7">
        <f t="shared" si="69"/>
        <v>1547.79308908046</v>
      </c>
      <c r="Q307" s="7">
        <f t="shared" si="70"/>
        <v>0.0001957505131408951</v>
      </c>
      <c r="R307" s="30">
        <f t="shared" si="71"/>
        <v>20305.44043500692</v>
      </c>
      <c r="S307" s="10">
        <f t="shared" si="72"/>
        <v>3073.2830563120533</v>
      </c>
      <c r="T307" s="31">
        <f t="shared" si="73"/>
        <v>23378.723491318975</v>
      </c>
    </row>
    <row r="308" spans="1:20" s="4" customFormat="1" ht="12.75">
      <c r="A308" s="25" t="s">
        <v>491</v>
      </c>
      <c r="B308" s="26" t="s">
        <v>294</v>
      </c>
      <c r="C308" s="59">
        <v>1551</v>
      </c>
      <c r="D308" s="64">
        <v>1356199</v>
      </c>
      <c r="E308" s="27">
        <v>102850</v>
      </c>
      <c r="F308" s="28">
        <f t="shared" si="60"/>
        <v>20451.77101604278</v>
      </c>
      <c r="G308" s="29">
        <f t="shared" si="61"/>
        <v>0.000973212660489202</v>
      </c>
      <c r="H308" s="7">
        <f t="shared" si="62"/>
        <v>13.186183762761303</v>
      </c>
      <c r="I308" s="7">
        <f t="shared" si="63"/>
        <v>4166.2710160427805</v>
      </c>
      <c r="J308" s="7">
        <f t="shared" si="74"/>
        <v>4166.2710160427805</v>
      </c>
      <c r="K308" s="7">
        <f t="shared" si="64"/>
        <v>0.000571269513498379</v>
      </c>
      <c r="L308" s="30">
        <f t="shared" si="65"/>
        <v>120069.8706311155</v>
      </c>
      <c r="M308" s="10">
        <f t="shared" si="66"/>
        <v>19905.136692249307</v>
      </c>
      <c r="N308" s="31">
        <f t="shared" si="67"/>
        <v>139975.0073233648</v>
      </c>
      <c r="O308" s="7">
        <f t="shared" si="68"/>
        <v>4941.7710160427805</v>
      </c>
      <c r="P308" s="7">
        <f t="shared" si="69"/>
        <v>4941.7710160427805</v>
      </c>
      <c r="Q308" s="7">
        <f t="shared" si="70"/>
        <v>0.0006249893600377035</v>
      </c>
      <c r="R308" s="30">
        <f t="shared" si="71"/>
        <v>45546.35251089465</v>
      </c>
      <c r="S308" s="10">
        <f t="shared" si="72"/>
        <v>9812.332952591945</v>
      </c>
      <c r="T308" s="31">
        <f t="shared" si="73"/>
        <v>55358.685463486596</v>
      </c>
    </row>
    <row r="309" spans="1:20" s="4" customFormat="1" ht="12.75">
      <c r="A309" s="25" t="s">
        <v>489</v>
      </c>
      <c r="B309" s="26" t="s">
        <v>211</v>
      </c>
      <c r="C309" s="59">
        <v>1752</v>
      </c>
      <c r="D309" s="64">
        <v>3928152</v>
      </c>
      <c r="E309" s="27">
        <v>289400</v>
      </c>
      <c r="F309" s="28">
        <f t="shared" si="60"/>
        <v>23780.65758120249</v>
      </c>
      <c r="G309" s="29">
        <f t="shared" si="61"/>
        <v>0.0011316201914558133</v>
      </c>
      <c r="H309" s="7">
        <f t="shared" si="62"/>
        <v>13.573434692467174</v>
      </c>
      <c r="I309" s="7">
        <f t="shared" si="63"/>
        <v>5384.657581202489</v>
      </c>
      <c r="J309" s="7">
        <f t="shared" si="74"/>
        <v>5384.657581202489</v>
      </c>
      <c r="K309" s="7">
        <f t="shared" si="64"/>
        <v>0.0007383318811771985</v>
      </c>
      <c r="L309" s="30">
        <f t="shared" si="65"/>
        <v>139613.3604790535</v>
      </c>
      <c r="M309" s="10">
        <f t="shared" si="66"/>
        <v>25726.205708191377</v>
      </c>
      <c r="N309" s="31">
        <f t="shared" si="67"/>
        <v>165339.56618724487</v>
      </c>
      <c r="O309" s="7">
        <f t="shared" si="68"/>
        <v>6260.657581202489</v>
      </c>
      <c r="P309" s="7">
        <f t="shared" si="69"/>
        <v>6260.657581202489</v>
      </c>
      <c r="Q309" s="7">
        <f t="shared" si="70"/>
        <v>0.0007917898992868</v>
      </c>
      <c r="R309" s="30">
        <f t="shared" si="71"/>
        <v>52959.824960132064</v>
      </c>
      <c r="S309" s="10">
        <f t="shared" si="72"/>
        <v>12431.10141880276</v>
      </c>
      <c r="T309" s="31">
        <f t="shared" si="73"/>
        <v>65390.926378934826</v>
      </c>
    </row>
    <row r="310" spans="1:20" s="4" customFormat="1" ht="12.75">
      <c r="A310" s="25" t="s">
        <v>497</v>
      </c>
      <c r="B310" s="26" t="s">
        <v>454</v>
      </c>
      <c r="C310" s="59">
        <v>1522</v>
      </c>
      <c r="D310" s="64">
        <v>2274277</v>
      </c>
      <c r="E310" s="27">
        <v>227550</v>
      </c>
      <c r="F310" s="28">
        <f t="shared" si="60"/>
        <v>15211.819793451989</v>
      </c>
      <c r="G310" s="29">
        <f t="shared" si="61"/>
        <v>0.0007238657033884691</v>
      </c>
      <c r="H310" s="7">
        <f t="shared" si="62"/>
        <v>9.99462535706438</v>
      </c>
      <c r="I310" s="7">
        <f t="shared" si="63"/>
        <v>-769.1802065480124</v>
      </c>
      <c r="J310" s="7">
        <f t="shared" si="74"/>
        <v>0</v>
      </c>
      <c r="K310" s="7">
        <f t="shared" si="64"/>
        <v>0</v>
      </c>
      <c r="L310" s="30">
        <f t="shared" si="65"/>
        <v>89306.75163685794</v>
      </c>
      <c r="M310" s="10">
        <f t="shared" si="66"/>
        <v>0</v>
      </c>
      <c r="N310" s="31">
        <f t="shared" si="67"/>
        <v>89306.75163685794</v>
      </c>
      <c r="O310" s="7">
        <f t="shared" si="68"/>
        <v>-8.18020654801239</v>
      </c>
      <c r="P310" s="7">
        <f t="shared" si="69"/>
        <v>0</v>
      </c>
      <c r="Q310" s="7">
        <f t="shared" si="70"/>
        <v>0</v>
      </c>
      <c r="R310" s="30">
        <f t="shared" si="71"/>
        <v>33876.914918580354</v>
      </c>
      <c r="S310" s="10">
        <f t="shared" si="72"/>
        <v>0</v>
      </c>
      <c r="T310" s="31">
        <f t="shared" si="73"/>
        <v>33876.914918580354</v>
      </c>
    </row>
    <row r="311" spans="1:20" s="4" customFormat="1" ht="12.75">
      <c r="A311" s="25" t="s">
        <v>491</v>
      </c>
      <c r="B311" s="26" t="s">
        <v>295</v>
      </c>
      <c r="C311" s="59">
        <v>3275</v>
      </c>
      <c r="D311" s="64">
        <v>4044760</v>
      </c>
      <c r="E311" s="27">
        <v>259250</v>
      </c>
      <c r="F311" s="28">
        <f t="shared" si="60"/>
        <v>51095.81099324976</v>
      </c>
      <c r="G311" s="29">
        <f t="shared" si="61"/>
        <v>0.002431431982960648</v>
      </c>
      <c r="H311" s="7">
        <f t="shared" si="62"/>
        <v>15.601774349083897</v>
      </c>
      <c r="I311" s="7">
        <f t="shared" si="63"/>
        <v>16708.31099324976</v>
      </c>
      <c r="J311" s="7">
        <f t="shared" si="74"/>
        <v>16708.31099324976</v>
      </c>
      <c r="K311" s="7">
        <f t="shared" si="64"/>
        <v>0.0022910052312341937</v>
      </c>
      <c r="L311" s="30">
        <f t="shared" si="65"/>
        <v>299977.31790263817</v>
      </c>
      <c r="M311" s="10">
        <f t="shared" si="66"/>
        <v>79827.0714834921</v>
      </c>
      <c r="N311" s="31">
        <f t="shared" si="67"/>
        <v>379804.38938613026</v>
      </c>
      <c r="O311" s="7">
        <f t="shared" si="68"/>
        <v>18345.81099324976</v>
      </c>
      <c r="P311" s="7">
        <f t="shared" si="69"/>
        <v>18345.81099324976</v>
      </c>
      <c r="Q311" s="7">
        <f t="shared" si="70"/>
        <v>0.002320208005352989</v>
      </c>
      <c r="R311" s="30">
        <f t="shared" si="71"/>
        <v>113791.01680255834</v>
      </c>
      <c r="S311" s="10">
        <f t="shared" si="72"/>
        <v>36427.26568404193</v>
      </c>
      <c r="T311" s="31">
        <f t="shared" si="73"/>
        <v>150218.28248660028</v>
      </c>
    </row>
    <row r="312" spans="1:20" s="4" customFormat="1" ht="12.75">
      <c r="A312" s="25" t="s">
        <v>490</v>
      </c>
      <c r="B312" s="26" t="s">
        <v>237</v>
      </c>
      <c r="C312" s="59">
        <v>329</v>
      </c>
      <c r="D312" s="64">
        <v>3767662</v>
      </c>
      <c r="E312" s="27">
        <v>451400</v>
      </c>
      <c r="F312" s="28">
        <f t="shared" si="60"/>
        <v>2746.0363269827203</v>
      </c>
      <c r="G312" s="29">
        <f t="shared" si="61"/>
        <v>0.0001306721710059488</v>
      </c>
      <c r="H312" s="7">
        <f t="shared" si="62"/>
        <v>8.346614975631368</v>
      </c>
      <c r="I312" s="7">
        <f t="shared" si="63"/>
        <v>-708.4636730172798</v>
      </c>
      <c r="J312" s="7">
        <f t="shared" si="74"/>
        <v>0</v>
      </c>
      <c r="K312" s="7">
        <f t="shared" si="64"/>
        <v>0</v>
      </c>
      <c r="L312" s="30">
        <f t="shared" si="65"/>
        <v>16121.646691160522</v>
      </c>
      <c r="M312" s="10">
        <f t="shared" si="66"/>
        <v>0</v>
      </c>
      <c r="N312" s="31">
        <f t="shared" si="67"/>
        <v>16121.646691160522</v>
      </c>
      <c r="O312" s="7">
        <f t="shared" si="68"/>
        <v>-543.9636730172798</v>
      </c>
      <c r="P312" s="7">
        <f t="shared" si="69"/>
        <v>0</v>
      </c>
      <c r="Q312" s="7">
        <f t="shared" si="70"/>
        <v>0</v>
      </c>
      <c r="R312" s="30">
        <f t="shared" si="71"/>
        <v>6115.457603078404</v>
      </c>
      <c r="S312" s="10">
        <f t="shared" si="72"/>
        <v>0</v>
      </c>
      <c r="T312" s="31">
        <f t="shared" si="73"/>
        <v>6115.457603078404</v>
      </c>
    </row>
    <row r="313" spans="1:20" s="4" customFormat="1" ht="12.75">
      <c r="A313" s="25" t="s">
        <v>489</v>
      </c>
      <c r="B313" s="26" t="s">
        <v>212</v>
      </c>
      <c r="C313" s="59">
        <v>1643</v>
      </c>
      <c r="D313" s="64">
        <v>3027139</v>
      </c>
      <c r="E313" s="27">
        <v>304050</v>
      </c>
      <c r="F313" s="28">
        <f t="shared" si="60"/>
        <v>16357.800943923698</v>
      </c>
      <c r="G313" s="29">
        <f t="shared" si="61"/>
        <v>0.0007783980645930902</v>
      </c>
      <c r="H313" s="7">
        <f t="shared" si="62"/>
        <v>9.95605656964315</v>
      </c>
      <c r="I313" s="7">
        <f t="shared" si="63"/>
        <v>-893.6990560763035</v>
      </c>
      <c r="J313" s="7">
        <f t="shared" si="74"/>
        <v>0</v>
      </c>
      <c r="K313" s="7">
        <f t="shared" si="64"/>
        <v>0</v>
      </c>
      <c r="L313" s="30">
        <f t="shared" si="65"/>
        <v>96034.66817645248</v>
      </c>
      <c r="M313" s="10">
        <f t="shared" si="66"/>
        <v>0</v>
      </c>
      <c r="N313" s="31">
        <f t="shared" si="67"/>
        <v>96034.66817645248</v>
      </c>
      <c r="O313" s="7">
        <f t="shared" si="68"/>
        <v>-72.19905607630345</v>
      </c>
      <c r="P313" s="7">
        <f t="shared" si="69"/>
        <v>0</v>
      </c>
      <c r="Q313" s="7">
        <f t="shared" si="70"/>
        <v>0</v>
      </c>
      <c r="R313" s="30">
        <f t="shared" si="71"/>
        <v>36429.02942295662</v>
      </c>
      <c r="S313" s="10">
        <f t="shared" si="72"/>
        <v>0</v>
      </c>
      <c r="T313" s="31">
        <f t="shared" si="73"/>
        <v>36429.02942295662</v>
      </c>
    </row>
    <row r="314" spans="1:20" s="4" customFormat="1" ht="12.75">
      <c r="A314" s="25" t="s">
        <v>494</v>
      </c>
      <c r="B314" s="26" t="s">
        <v>361</v>
      </c>
      <c r="C314" s="59">
        <v>3367</v>
      </c>
      <c r="D314" s="64">
        <v>2533575</v>
      </c>
      <c r="E314" s="27">
        <v>178900</v>
      </c>
      <c r="F314" s="28">
        <f t="shared" si="60"/>
        <v>47683.32602012297</v>
      </c>
      <c r="G314" s="29">
        <f t="shared" si="61"/>
        <v>0.0022690463598783717</v>
      </c>
      <c r="H314" s="7">
        <f t="shared" si="62"/>
        <v>14.161961989938513</v>
      </c>
      <c r="I314" s="7">
        <f t="shared" si="63"/>
        <v>12329.826020122973</v>
      </c>
      <c r="J314" s="7">
        <f t="shared" si="74"/>
        <v>12329.826020122973</v>
      </c>
      <c r="K314" s="7">
        <f t="shared" si="64"/>
        <v>0.0016906374273091647</v>
      </c>
      <c r="L314" s="30">
        <f t="shared" si="65"/>
        <v>279943.0319264969</v>
      </c>
      <c r="M314" s="10">
        <f t="shared" si="66"/>
        <v>58908.04303828321</v>
      </c>
      <c r="N314" s="31">
        <f t="shared" si="67"/>
        <v>338851.0749647801</v>
      </c>
      <c r="O314" s="7">
        <f t="shared" si="68"/>
        <v>14013.326020122973</v>
      </c>
      <c r="P314" s="7">
        <f t="shared" si="69"/>
        <v>14013.326020122973</v>
      </c>
      <c r="Q314" s="7">
        <f t="shared" si="70"/>
        <v>0.0017722754925074693</v>
      </c>
      <c r="R314" s="30">
        <f t="shared" si="71"/>
        <v>106191.36964230779</v>
      </c>
      <c r="S314" s="10">
        <f t="shared" si="72"/>
        <v>27824.72523236727</v>
      </c>
      <c r="T314" s="31">
        <f t="shared" si="73"/>
        <v>134016.09487467507</v>
      </c>
    </row>
    <row r="315" spans="1:20" s="4" customFormat="1" ht="12.75">
      <c r="A315" s="25" t="s">
        <v>497</v>
      </c>
      <c r="B315" s="26" t="s">
        <v>455</v>
      </c>
      <c r="C315" s="59">
        <v>4576</v>
      </c>
      <c r="D315" s="64">
        <v>7037584</v>
      </c>
      <c r="E315" s="27">
        <v>581300</v>
      </c>
      <c r="F315" s="28">
        <f t="shared" si="60"/>
        <v>55399.93873043179</v>
      </c>
      <c r="G315" s="29">
        <f t="shared" si="61"/>
        <v>0.0026362470868899115</v>
      </c>
      <c r="H315" s="7">
        <f t="shared" si="62"/>
        <v>12.106629967314639</v>
      </c>
      <c r="I315" s="7">
        <f t="shared" si="63"/>
        <v>7351.938730431788</v>
      </c>
      <c r="J315" s="7">
        <f t="shared" si="74"/>
        <v>7351.938730431788</v>
      </c>
      <c r="K315" s="7">
        <f t="shared" si="64"/>
        <v>0.0010080809543189188</v>
      </c>
      <c r="L315" s="30">
        <f t="shared" si="65"/>
        <v>325246.3305557653</v>
      </c>
      <c r="M315" s="10">
        <f t="shared" si="66"/>
        <v>35125.25825103066</v>
      </c>
      <c r="N315" s="31">
        <f t="shared" si="67"/>
        <v>360371.58880679595</v>
      </c>
      <c r="O315" s="7">
        <f t="shared" si="68"/>
        <v>9639.938730431788</v>
      </c>
      <c r="P315" s="7">
        <f t="shared" si="69"/>
        <v>9639.938730431788</v>
      </c>
      <c r="Q315" s="7">
        <f t="shared" si="70"/>
        <v>0.001219170034057903</v>
      </c>
      <c r="R315" s="30">
        <f t="shared" si="71"/>
        <v>123376.36366644785</v>
      </c>
      <c r="S315" s="10">
        <f t="shared" si="72"/>
        <v>19140.96953470908</v>
      </c>
      <c r="T315" s="31">
        <f t="shared" si="73"/>
        <v>142517.33320115693</v>
      </c>
    </row>
    <row r="316" spans="1:20" s="4" customFormat="1" ht="12.75">
      <c r="A316" s="25" t="s">
        <v>488</v>
      </c>
      <c r="B316" s="26" t="s">
        <v>192</v>
      </c>
      <c r="C316" s="59">
        <v>355</v>
      </c>
      <c r="D316" s="64">
        <v>3727100</v>
      </c>
      <c r="E316" s="27">
        <v>459350</v>
      </c>
      <c r="F316" s="28">
        <f t="shared" si="60"/>
        <v>2880.4190704256016</v>
      </c>
      <c r="G316" s="29">
        <f t="shared" si="61"/>
        <v>0.0001370668733115484</v>
      </c>
      <c r="H316" s="7">
        <f t="shared" si="62"/>
        <v>8.113856536410145</v>
      </c>
      <c r="I316" s="7">
        <f t="shared" si="63"/>
        <v>-847.0809295743985</v>
      </c>
      <c r="J316" s="7">
        <f t="shared" si="74"/>
        <v>0</v>
      </c>
      <c r="K316" s="7">
        <f t="shared" si="64"/>
        <v>0</v>
      </c>
      <c r="L316" s="30">
        <f t="shared" si="65"/>
        <v>16910.591502227704</v>
      </c>
      <c r="M316" s="10">
        <f t="shared" si="66"/>
        <v>0</v>
      </c>
      <c r="N316" s="31">
        <f t="shared" si="67"/>
        <v>16910.591502227704</v>
      </c>
      <c r="O316" s="7">
        <f t="shared" si="68"/>
        <v>-669.5809295743985</v>
      </c>
      <c r="P316" s="7">
        <f t="shared" si="69"/>
        <v>0</v>
      </c>
      <c r="Q316" s="7">
        <f t="shared" si="70"/>
        <v>0</v>
      </c>
      <c r="R316" s="30">
        <f t="shared" si="71"/>
        <v>6414.729670980466</v>
      </c>
      <c r="S316" s="10">
        <f t="shared" si="72"/>
        <v>0</v>
      </c>
      <c r="T316" s="31">
        <f t="shared" si="73"/>
        <v>6414.729670980466</v>
      </c>
    </row>
    <row r="317" spans="1:20" s="4" customFormat="1" ht="12.75">
      <c r="A317" s="25" t="s">
        <v>484</v>
      </c>
      <c r="B317" s="26" t="s">
        <v>502</v>
      </c>
      <c r="C317" s="59">
        <v>3565</v>
      </c>
      <c r="D317" s="64">
        <v>6785049</v>
      </c>
      <c r="E317" s="27">
        <v>431500</v>
      </c>
      <c r="F317" s="28">
        <f t="shared" si="60"/>
        <v>56057.24144843569</v>
      </c>
      <c r="G317" s="29">
        <f t="shared" si="61"/>
        <v>0.0026675253232066377</v>
      </c>
      <c r="H317" s="7">
        <f t="shared" si="62"/>
        <v>15.724331402085747</v>
      </c>
      <c r="I317" s="7">
        <f t="shared" si="63"/>
        <v>18624.74144843569</v>
      </c>
      <c r="J317" s="7">
        <f t="shared" si="74"/>
        <v>18624.74144843569</v>
      </c>
      <c r="K317" s="7">
        <f t="shared" si="64"/>
        <v>0.002553781773991944</v>
      </c>
      <c r="L317" s="30">
        <f t="shared" si="65"/>
        <v>329105.2752043388</v>
      </c>
      <c r="M317" s="10">
        <f t="shared" si="66"/>
        <v>88983.17535306182</v>
      </c>
      <c r="N317" s="31">
        <f t="shared" si="67"/>
        <v>418088.4505574006</v>
      </c>
      <c r="O317" s="7">
        <f t="shared" si="68"/>
        <v>20407.24144843569</v>
      </c>
      <c r="P317" s="7">
        <f t="shared" si="69"/>
        <v>20407.24144843569</v>
      </c>
      <c r="Q317" s="7">
        <f t="shared" si="70"/>
        <v>0.002580918608245426</v>
      </c>
      <c r="R317" s="30">
        <f t="shared" si="71"/>
        <v>124840.18512607065</v>
      </c>
      <c r="S317" s="10">
        <f t="shared" si="72"/>
        <v>40520.42214945319</v>
      </c>
      <c r="T317" s="31">
        <f t="shared" si="73"/>
        <v>165360.60727552383</v>
      </c>
    </row>
    <row r="318" spans="1:20" s="4" customFormat="1" ht="12.75">
      <c r="A318" s="25" t="s">
        <v>496</v>
      </c>
      <c r="B318" s="26" t="s">
        <v>423</v>
      </c>
      <c r="C318" s="59">
        <v>148</v>
      </c>
      <c r="D318" s="64">
        <v>257444</v>
      </c>
      <c r="E318" s="27">
        <v>44650</v>
      </c>
      <c r="F318" s="28">
        <f t="shared" si="60"/>
        <v>853.3418141097425</v>
      </c>
      <c r="G318" s="29">
        <f t="shared" si="61"/>
        <v>4.060690179666968E-05</v>
      </c>
      <c r="H318" s="7">
        <f t="shared" si="62"/>
        <v>5.7658230683090705</v>
      </c>
      <c r="I318" s="7">
        <f t="shared" si="63"/>
        <v>-700.6581858902575</v>
      </c>
      <c r="J318" s="7">
        <f t="shared" si="74"/>
        <v>0</v>
      </c>
      <c r="K318" s="7">
        <f t="shared" si="64"/>
        <v>0</v>
      </c>
      <c r="L318" s="30">
        <f t="shared" si="65"/>
        <v>5009.866438652476</v>
      </c>
      <c r="M318" s="10">
        <f t="shared" si="66"/>
        <v>0</v>
      </c>
      <c r="N318" s="31">
        <f t="shared" si="67"/>
        <v>5009.866438652476</v>
      </c>
      <c r="O318" s="7">
        <f t="shared" si="68"/>
        <v>-626.6581858902575</v>
      </c>
      <c r="P318" s="7">
        <f t="shared" si="69"/>
        <v>0</v>
      </c>
      <c r="Q318" s="7">
        <f t="shared" si="70"/>
        <v>0</v>
      </c>
      <c r="R318" s="30">
        <f t="shared" si="71"/>
        <v>1900.403004084141</v>
      </c>
      <c r="S318" s="10">
        <f t="shared" si="72"/>
        <v>0</v>
      </c>
      <c r="T318" s="31">
        <f t="shared" si="73"/>
        <v>1900.403004084141</v>
      </c>
    </row>
    <row r="319" spans="1:20" s="4" customFormat="1" ht="12.75">
      <c r="A319" s="25" t="s">
        <v>495</v>
      </c>
      <c r="B319" s="26" t="s">
        <v>385</v>
      </c>
      <c r="C319" s="59">
        <v>1520</v>
      </c>
      <c r="D319" s="64">
        <v>4128950</v>
      </c>
      <c r="E319" s="27">
        <v>320850</v>
      </c>
      <c r="F319" s="28">
        <f t="shared" si="60"/>
        <v>19560.554776375255</v>
      </c>
      <c r="G319" s="29">
        <f t="shared" si="61"/>
        <v>0.0009308034761208822</v>
      </c>
      <c r="H319" s="7">
        <f t="shared" si="62"/>
        <v>12.868786037088983</v>
      </c>
      <c r="I319" s="7">
        <f t="shared" si="63"/>
        <v>3600.5547763752534</v>
      </c>
      <c r="J319" s="7">
        <f t="shared" si="74"/>
        <v>3600.5547763752534</v>
      </c>
      <c r="K319" s="7">
        <f t="shared" si="64"/>
        <v>0.0004936998019341129</v>
      </c>
      <c r="L319" s="30">
        <f t="shared" si="65"/>
        <v>114837.64802715176</v>
      </c>
      <c r="M319" s="10">
        <f t="shared" si="66"/>
        <v>17202.321864254027</v>
      </c>
      <c r="N319" s="31">
        <f t="shared" si="67"/>
        <v>132039.96989140578</v>
      </c>
      <c r="O319" s="7">
        <f t="shared" si="68"/>
        <v>4360.554776375254</v>
      </c>
      <c r="P319" s="7">
        <f t="shared" si="69"/>
        <v>4360.554776375254</v>
      </c>
      <c r="Q319" s="7">
        <f t="shared" si="70"/>
        <v>0.0005514825211950955</v>
      </c>
      <c r="R319" s="30">
        <f t="shared" si="71"/>
        <v>43561.60268245729</v>
      </c>
      <c r="S319" s="10">
        <f t="shared" si="72"/>
        <v>8658.275582762999</v>
      </c>
      <c r="T319" s="31">
        <f t="shared" si="73"/>
        <v>52219.87826522029</v>
      </c>
    </row>
    <row r="320" spans="1:20" s="4" customFormat="1" ht="12.75">
      <c r="A320" s="25" t="s">
        <v>490</v>
      </c>
      <c r="B320" s="26" t="s">
        <v>238</v>
      </c>
      <c r="C320" s="59">
        <v>5014</v>
      </c>
      <c r="D320" s="64">
        <v>6442538</v>
      </c>
      <c r="E320" s="27">
        <v>431750</v>
      </c>
      <c r="F320" s="28">
        <f t="shared" si="60"/>
        <v>74818.495731326</v>
      </c>
      <c r="G320" s="29">
        <f t="shared" si="61"/>
        <v>0.0035602934937696475</v>
      </c>
      <c r="H320" s="7">
        <f t="shared" si="62"/>
        <v>14.921917776491025</v>
      </c>
      <c r="I320" s="7">
        <f t="shared" si="63"/>
        <v>22171.495731326</v>
      </c>
      <c r="J320" s="7">
        <f t="shared" si="74"/>
        <v>22171.495731326</v>
      </c>
      <c r="K320" s="7">
        <f t="shared" si="64"/>
        <v>0.003040104575817142</v>
      </c>
      <c r="L320" s="30">
        <f t="shared" si="65"/>
        <v>439250.32684104383</v>
      </c>
      <c r="M320" s="10">
        <f t="shared" si="66"/>
        <v>105928.45532714484</v>
      </c>
      <c r="N320" s="31">
        <f t="shared" si="67"/>
        <v>545178.7821681887</v>
      </c>
      <c r="O320" s="7">
        <f t="shared" si="68"/>
        <v>24678.495731326</v>
      </c>
      <c r="P320" s="7">
        <f t="shared" si="69"/>
        <v>24678.495731326</v>
      </c>
      <c r="Q320" s="7">
        <f t="shared" si="70"/>
        <v>0.0031211072313434584</v>
      </c>
      <c r="R320" s="30">
        <f t="shared" si="71"/>
        <v>166621.73550841952</v>
      </c>
      <c r="S320" s="10">
        <f t="shared" si="72"/>
        <v>49001.383532092295</v>
      </c>
      <c r="T320" s="31">
        <f t="shared" si="73"/>
        <v>215623.1190405118</v>
      </c>
    </row>
    <row r="321" spans="1:20" s="4" customFormat="1" ht="12.75">
      <c r="A321" s="9" t="s">
        <v>483</v>
      </c>
      <c r="B321" s="26" t="s">
        <v>57</v>
      </c>
      <c r="C321" s="8">
        <v>737</v>
      </c>
      <c r="D321" s="64">
        <v>702219</v>
      </c>
      <c r="E321" s="27">
        <v>43050</v>
      </c>
      <c r="F321" s="28">
        <f t="shared" si="60"/>
        <v>12021.728292682927</v>
      </c>
      <c r="G321" s="29">
        <f t="shared" si="61"/>
        <v>0.0005720628382853877</v>
      </c>
      <c r="H321" s="7">
        <f t="shared" si="62"/>
        <v>16.31170731707317</v>
      </c>
      <c r="I321" s="7">
        <f t="shared" si="63"/>
        <v>4283.2282926829275</v>
      </c>
      <c r="J321" s="7">
        <f t="shared" si="74"/>
        <v>4283.2282926829275</v>
      </c>
      <c r="K321" s="7">
        <f t="shared" si="64"/>
        <v>0.0005873064266682221</v>
      </c>
      <c r="L321" s="30">
        <f t="shared" si="65"/>
        <v>70578.11080187582</v>
      </c>
      <c r="M321" s="10">
        <f t="shared" si="66"/>
        <v>20463.921891222413</v>
      </c>
      <c r="N321" s="31">
        <f t="shared" si="67"/>
        <v>91042.03269309824</v>
      </c>
      <c r="O321" s="7">
        <f t="shared" si="68"/>
        <v>4651.7282926829275</v>
      </c>
      <c r="P321" s="7">
        <f t="shared" si="69"/>
        <v>4651.7282926829275</v>
      </c>
      <c r="Q321" s="7">
        <f t="shared" si="70"/>
        <v>0.0005883074467180075</v>
      </c>
      <c r="R321" s="30">
        <f t="shared" si="71"/>
        <v>26772.540831756145</v>
      </c>
      <c r="S321" s="10">
        <f t="shared" si="72"/>
        <v>9236.426913472716</v>
      </c>
      <c r="T321" s="31">
        <f t="shared" si="73"/>
        <v>36008.96774522886</v>
      </c>
    </row>
    <row r="322" spans="1:20" s="4" customFormat="1" ht="12.75">
      <c r="A322" s="25" t="s">
        <v>487</v>
      </c>
      <c r="B322" s="26" t="s">
        <v>171</v>
      </c>
      <c r="C322" s="59">
        <v>6240</v>
      </c>
      <c r="D322" s="64">
        <v>6746833</v>
      </c>
      <c r="E322" s="27">
        <v>499750</v>
      </c>
      <c r="F322" s="28">
        <f t="shared" si="60"/>
        <v>84242.59713856928</v>
      </c>
      <c r="G322" s="29">
        <f t="shared" si="61"/>
        <v>0.0040087463341651735</v>
      </c>
      <c r="H322" s="7">
        <f t="shared" si="62"/>
        <v>13.500416208104053</v>
      </c>
      <c r="I322" s="7">
        <f t="shared" si="63"/>
        <v>18722.59713856929</v>
      </c>
      <c r="J322" s="7">
        <f t="shared" si="74"/>
        <v>18722.59713856929</v>
      </c>
      <c r="K322" s="7">
        <f t="shared" si="64"/>
        <v>0.002567199521488545</v>
      </c>
      <c r="L322" s="30">
        <f t="shared" si="65"/>
        <v>494578.0848085374</v>
      </c>
      <c r="M322" s="10">
        <f t="shared" si="66"/>
        <v>89450.69916049617</v>
      </c>
      <c r="N322" s="31">
        <f t="shared" si="67"/>
        <v>584028.7839690335</v>
      </c>
      <c r="O322" s="7">
        <f t="shared" si="68"/>
        <v>21842.59713856929</v>
      </c>
      <c r="P322" s="7">
        <f t="shared" si="69"/>
        <v>21842.59713856929</v>
      </c>
      <c r="Q322" s="7">
        <f t="shared" si="70"/>
        <v>0.002762449082095959</v>
      </c>
      <c r="R322" s="30">
        <f t="shared" si="71"/>
        <v>187609.32843893013</v>
      </c>
      <c r="S322" s="10">
        <f t="shared" si="72"/>
        <v>43370.450588906555</v>
      </c>
      <c r="T322" s="31">
        <f t="shared" si="73"/>
        <v>230979.7790278367</v>
      </c>
    </row>
    <row r="323" spans="1:20" s="4" customFormat="1" ht="12.75">
      <c r="A323" s="25" t="s">
        <v>497</v>
      </c>
      <c r="B323" s="26" t="s">
        <v>456</v>
      </c>
      <c r="C323" s="59">
        <v>892</v>
      </c>
      <c r="D323" s="64">
        <v>9845896</v>
      </c>
      <c r="E323" s="27">
        <v>1303550</v>
      </c>
      <c r="F323" s="28">
        <f t="shared" si="60"/>
        <v>6737.401121552683</v>
      </c>
      <c r="G323" s="29">
        <f t="shared" si="61"/>
        <v>0.00032060421883003856</v>
      </c>
      <c r="H323" s="7">
        <f t="shared" si="62"/>
        <v>7.553140270798972</v>
      </c>
      <c r="I323" s="7">
        <f t="shared" si="63"/>
        <v>-2628.5988784473175</v>
      </c>
      <c r="J323" s="7">
        <f t="shared" si="74"/>
        <v>0</v>
      </c>
      <c r="K323" s="7">
        <f t="shared" si="64"/>
        <v>0</v>
      </c>
      <c r="L323" s="30">
        <f t="shared" si="65"/>
        <v>39554.465988309734</v>
      </c>
      <c r="M323" s="10">
        <f t="shared" si="66"/>
        <v>0</v>
      </c>
      <c r="N323" s="31">
        <f t="shared" si="67"/>
        <v>39554.465988309734</v>
      </c>
      <c r="O323" s="7">
        <f t="shared" si="68"/>
        <v>-2182.5988784473175</v>
      </c>
      <c r="P323" s="7">
        <f t="shared" si="69"/>
        <v>0</v>
      </c>
      <c r="Q323" s="7">
        <f t="shared" si="70"/>
        <v>0</v>
      </c>
      <c r="R323" s="30">
        <f t="shared" si="71"/>
        <v>15004.277441245804</v>
      </c>
      <c r="S323" s="10">
        <f t="shared" si="72"/>
        <v>0</v>
      </c>
      <c r="T323" s="31">
        <f t="shared" si="73"/>
        <v>15004.277441245804</v>
      </c>
    </row>
    <row r="324" spans="1:20" s="4" customFormat="1" ht="12.75">
      <c r="A324" s="25" t="s">
        <v>497</v>
      </c>
      <c r="B324" s="26" t="s">
        <v>457</v>
      </c>
      <c r="C324" s="59">
        <v>8624</v>
      </c>
      <c r="D324" s="64">
        <v>20624523</v>
      </c>
      <c r="E324" s="27">
        <v>1494200</v>
      </c>
      <c r="F324" s="28">
        <f t="shared" si="60"/>
        <v>119037.53604069067</v>
      </c>
      <c r="G324" s="29">
        <f t="shared" si="61"/>
        <v>0.005664489254126973</v>
      </c>
      <c r="H324" s="7">
        <f t="shared" si="62"/>
        <v>13.803053808057824</v>
      </c>
      <c r="I324" s="7">
        <f t="shared" si="63"/>
        <v>28485.53604069067</v>
      </c>
      <c r="J324" s="7">
        <f t="shared" si="74"/>
        <v>28485.53604069067</v>
      </c>
      <c r="K324" s="7">
        <f t="shared" si="64"/>
        <v>0.0039058712822677318</v>
      </c>
      <c r="L324" s="30">
        <f t="shared" si="65"/>
        <v>698854.9569345802</v>
      </c>
      <c r="M324" s="10">
        <f t="shared" si="66"/>
        <v>136094.96032749678</v>
      </c>
      <c r="N324" s="31">
        <f t="shared" si="67"/>
        <v>834949.917262077</v>
      </c>
      <c r="O324" s="7">
        <f t="shared" si="68"/>
        <v>32797.53604069067</v>
      </c>
      <c r="P324" s="7">
        <f t="shared" si="69"/>
        <v>32797.53604069067</v>
      </c>
      <c r="Q324" s="7">
        <f t="shared" si="70"/>
        <v>0.004147928140405631</v>
      </c>
      <c r="R324" s="30">
        <f t="shared" si="71"/>
        <v>265098.09709314234</v>
      </c>
      <c r="S324" s="10">
        <f t="shared" si="72"/>
        <v>65122.47180436841</v>
      </c>
      <c r="T324" s="31">
        <f t="shared" si="73"/>
        <v>330220.56889751076</v>
      </c>
    </row>
    <row r="325" spans="1:20" s="4" customFormat="1" ht="12.75">
      <c r="A325" s="25" t="s">
        <v>491</v>
      </c>
      <c r="B325" s="26" t="s">
        <v>296</v>
      </c>
      <c r="C325" s="59">
        <v>7840</v>
      </c>
      <c r="D325" s="64">
        <v>9228937</v>
      </c>
      <c r="E325" s="27">
        <v>486950</v>
      </c>
      <c r="F325" s="28">
        <f t="shared" si="60"/>
        <v>148587.87571619262</v>
      </c>
      <c r="G325" s="29">
        <f t="shared" si="61"/>
        <v>0.007070664038276274</v>
      </c>
      <c r="H325" s="7">
        <f t="shared" si="62"/>
        <v>18.952535167881713</v>
      </c>
      <c r="I325" s="7">
        <f t="shared" si="63"/>
        <v>66267.87571619263</v>
      </c>
      <c r="J325" s="7">
        <f t="shared" si="74"/>
        <v>66267.87571619263</v>
      </c>
      <c r="K325" s="7">
        <f t="shared" si="64"/>
        <v>0.00908649892798325</v>
      </c>
      <c r="L325" s="30">
        <f t="shared" si="65"/>
        <v>872341.4221976538</v>
      </c>
      <c r="M325" s="10">
        <f t="shared" si="66"/>
        <v>316607.1336589828</v>
      </c>
      <c r="N325" s="31">
        <f t="shared" si="67"/>
        <v>1188948.5558566367</v>
      </c>
      <c r="O325" s="7">
        <f t="shared" si="68"/>
        <v>70187.87571619263</v>
      </c>
      <c r="P325" s="7">
        <f t="shared" si="69"/>
        <v>70187.87571619263</v>
      </c>
      <c r="Q325" s="7">
        <f t="shared" si="70"/>
        <v>0.008876711483365371</v>
      </c>
      <c r="R325" s="30">
        <f t="shared" si="71"/>
        <v>330907.0769913296</v>
      </c>
      <c r="S325" s="10">
        <f t="shared" si="72"/>
        <v>139364.37028883633</v>
      </c>
      <c r="T325" s="31">
        <f t="shared" si="73"/>
        <v>470271.447280166</v>
      </c>
    </row>
    <row r="326" spans="1:20" s="4" customFormat="1" ht="12.75">
      <c r="A326" s="9" t="s">
        <v>483</v>
      </c>
      <c r="B326" s="26" t="s">
        <v>58</v>
      </c>
      <c r="C326" s="8">
        <v>147</v>
      </c>
      <c r="D326" s="64">
        <v>433777</v>
      </c>
      <c r="E326" s="27">
        <v>43800</v>
      </c>
      <c r="F326" s="28">
        <f t="shared" si="60"/>
        <v>1455.8269178082192</v>
      </c>
      <c r="G326" s="29">
        <f t="shared" si="61"/>
        <v>6.927660136525792E-05</v>
      </c>
      <c r="H326" s="7">
        <f t="shared" si="62"/>
        <v>9.903584474885845</v>
      </c>
      <c r="I326" s="7">
        <f t="shared" si="63"/>
        <v>-87.67308219178081</v>
      </c>
      <c r="J326" s="7">
        <f t="shared" si="74"/>
        <v>0</v>
      </c>
      <c r="K326" s="7">
        <f t="shared" si="64"/>
        <v>0</v>
      </c>
      <c r="L326" s="30">
        <f t="shared" si="65"/>
        <v>8546.983512841556</v>
      </c>
      <c r="M326" s="10">
        <f t="shared" si="66"/>
        <v>0</v>
      </c>
      <c r="N326" s="31">
        <f t="shared" si="67"/>
        <v>8546.983512841556</v>
      </c>
      <c r="O326" s="7">
        <f t="shared" si="68"/>
        <v>-14.173082191780813</v>
      </c>
      <c r="P326" s="7">
        <f t="shared" si="69"/>
        <v>0</v>
      </c>
      <c r="Q326" s="7">
        <f t="shared" si="70"/>
        <v>0</v>
      </c>
      <c r="R326" s="30">
        <f t="shared" si="71"/>
        <v>3242.1449438940704</v>
      </c>
      <c r="S326" s="10">
        <f t="shared" si="72"/>
        <v>0</v>
      </c>
      <c r="T326" s="31">
        <f t="shared" si="73"/>
        <v>3242.1449438940704</v>
      </c>
    </row>
    <row r="327" spans="1:20" s="4" customFormat="1" ht="12.75">
      <c r="A327" s="25" t="s">
        <v>486</v>
      </c>
      <c r="B327" s="26" t="s">
        <v>140</v>
      </c>
      <c r="C327" s="59">
        <v>2225</v>
      </c>
      <c r="D327" s="64">
        <v>2780593</v>
      </c>
      <c r="E327" s="27">
        <v>220400</v>
      </c>
      <c r="F327" s="28">
        <f aca="true" t="shared" si="75" ref="F327:F390">(C327*D327)/E327</f>
        <v>28070.868534482757</v>
      </c>
      <c r="G327" s="29">
        <f aca="true" t="shared" si="76" ref="G327:G390">F327/$F$500</f>
        <v>0.001335773054923071</v>
      </c>
      <c r="H327" s="7">
        <f aca="true" t="shared" si="77" ref="H327:H390">D327/E327</f>
        <v>12.616120689655173</v>
      </c>
      <c r="I327" s="7">
        <f aca="true" t="shared" si="78" ref="I327:I390">(H327-10.5)*C327</f>
        <v>4708.368534482759</v>
      </c>
      <c r="J327" s="7">
        <f t="shared" si="74"/>
        <v>4708.368534482759</v>
      </c>
      <c r="K327" s="7">
        <f aca="true" t="shared" si="79" ref="K327:K390">J327/$J$500</f>
        <v>0.0006456006802504714</v>
      </c>
      <c r="L327" s="30">
        <f aca="true" t="shared" si="80" ref="L327:L390">$A$509*G327</f>
        <v>164800.66937941627</v>
      </c>
      <c r="M327" s="10">
        <f aca="true" t="shared" si="81" ref="M327:M390">$E$509*K327</f>
        <v>22495.108675235188</v>
      </c>
      <c r="N327" s="31">
        <f aca="true" t="shared" si="82" ref="N327:N390">L327+M327</f>
        <v>187295.77805465146</v>
      </c>
      <c r="O327" s="7">
        <f aca="true" t="shared" si="83" ref="O327:O390">(H327-10)*C327</f>
        <v>5820.868534482759</v>
      </c>
      <c r="P327" s="7">
        <f aca="true" t="shared" si="84" ref="P327:P390">IF(O327&gt;0,O327,0)</f>
        <v>5820.868534482759</v>
      </c>
      <c r="Q327" s="7">
        <f aca="true" t="shared" si="85" ref="Q327:Q390">P327/$P$500</f>
        <v>0.0007361694599810027</v>
      </c>
      <c r="R327" s="30">
        <f aca="true" t="shared" si="86" ref="R327:R390">$M$509*G327</f>
        <v>62514.17897039973</v>
      </c>
      <c r="S327" s="10">
        <f aca="true" t="shared" si="87" ref="S327:S390">$S$509*Q327</f>
        <v>11557.860521701741</v>
      </c>
      <c r="T327" s="31">
        <f aca="true" t="shared" si="88" ref="T327:T390">R327+S327</f>
        <v>74072.03949210147</v>
      </c>
    </row>
    <row r="328" spans="1:20" s="4" customFormat="1" ht="12.75">
      <c r="A328" s="25" t="s">
        <v>491</v>
      </c>
      <c r="B328" s="26" t="s">
        <v>297</v>
      </c>
      <c r="C328" s="59">
        <v>10362</v>
      </c>
      <c r="D328" s="64">
        <v>9713638.96</v>
      </c>
      <c r="E328" s="27">
        <v>419200</v>
      </c>
      <c r="F328" s="28">
        <f t="shared" si="75"/>
        <v>240106.6958576336</v>
      </c>
      <c r="G328" s="29">
        <f t="shared" si="76"/>
        <v>0.011425654829284954</v>
      </c>
      <c r="H328" s="7">
        <f t="shared" si="77"/>
        <v>23.17184866412214</v>
      </c>
      <c r="I328" s="7">
        <f t="shared" si="78"/>
        <v>131305.69585763363</v>
      </c>
      <c r="J328" s="7">
        <f aca="true" t="shared" si="89" ref="J328:J391">IF(I328&gt;0,I328,0)</f>
        <v>131305.69585763363</v>
      </c>
      <c r="K328" s="7">
        <f t="shared" si="79"/>
        <v>0.01800433546049138</v>
      </c>
      <c r="L328" s="30">
        <f t="shared" si="80"/>
        <v>1409637.3310006335</v>
      </c>
      <c r="M328" s="10">
        <f t="shared" si="81"/>
        <v>627337.447432698</v>
      </c>
      <c r="N328" s="31">
        <f t="shared" si="82"/>
        <v>2036974.7784333315</v>
      </c>
      <c r="O328" s="7">
        <f t="shared" si="83"/>
        <v>136486.69585763363</v>
      </c>
      <c r="P328" s="7">
        <f t="shared" si="84"/>
        <v>136486.69585763363</v>
      </c>
      <c r="Q328" s="7">
        <f t="shared" si="85"/>
        <v>0.017261571291101816</v>
      </c>
      <c r="R328" s="30">
        <f t="shared" si="86"/>
        <v>534720.6460105358</v>
      </c>
      <c r="S328" s="10">
        <f t="shared" si="87"/>
        <v>271006.6692702985</v>
      </c>
      <c r="T328" s="31">
        <f t="shared" si="88"/>
        <v>805727.3152808342</v>
      </c>
    </row>
    <row r="329" spans="1:20" s="4" customFormat="1" ht="12.75">
      <c r="A329" s="25" t="s">
        <v>491</v>
      </c>
      <c r="B329" s="26" t="s">
        <v>298</v>
      </c>
      <c r="C329" s="59">
        <v>3733</v>
      </c>
      <c r="D329" s="64">
        <v>4804953</v>
      </c>
      <c r="E329" s="27">
        <v>353150</v>
      </c>
      <c r="F329" s="28">
        <f t="shared" si="75"/>
        <v>50791.135633583464</v>
      </c>
      <c r="G329" s="29">
        <f t="shared" si="76"/>
        <v>0.002416933780475702</v>
      </c>
      <c r="H329" s="7">
        <f t="shared" si="77"/>
        <v>13.605983293218179</v>
      </c>
      <c r="I329" s="7">
        <f t="shared" si="78"/>
        <v>11594.63563358346</v>
      </c>
      <c r="J329" s="7">
        <f t="shared" si="89"/>
        <v>11594.63563358346</v>
      </c>
      <c r="K329" s="7">
        <f t="shared" si="79"/>
        <v>0.0015898298099386483</v>
      </c>
      <c r="L329" s="30">
        <f t="shared" si="80"/>
        <v>298188.60576661216</v>
      </c>
      <c r="M329" s="10">
        <f t="shared" si="81"/>
        <v>55395.53387060156</v>
      </c>
      <c r="N329" s="31">
        <f t="shared" si="82"/>
        <v>353584.1396372137</v>
      </c>
      <c r="O329" s="7">
        <f t="shared" si="83"/>
        <v>13461.13563358346</v>
      </c>
      <c r="P329" s="7">
        <f t="shared" si="84"/>
        <v>13461.13563358346</v>
      </c>
      <c r="Q329" s="7">
        <f t="shared" si="85"/>
        <v>0.001702439574335231</v>
      </c>
      <c r="R329" s="30">
        <f t="shared" si="86"/>
        <v>113112.50092626284</v>
      </c>
      <c r="S329" s="10">
        <f t="shared" si="87"/>
        <v>26728.301317063127</v>
      </c>
      <c r="T329" s="31">
        <f t="shared" si="88"/>
        <v>139840.80224332598</v>
      </c>
    </row>
    <row r="330" spans="1:20" s="4" customFormat="1" ht="12.75">
      <c r="A330" s="25" t="s">
        <v>486</v>
      </c>
      <c r="B330" s="26" t="s">
        <v>141</v>
      </c>
      <c r="C330" s="59">
        <v>67</v>
      </c>
      <c r="D330" s="64">
        <v>142011</v>
      </c>
      <c r="E330" s="27">
        <v>15300</v>
      </c>
      <c r="F330" s="28">
        <f t="shared" si="75"/>
        <v>621.8782352941176</v>
      </c>
      <c r="G330" s="29">
        <f t="shared" si="76"/>
        <v>2.9592536088741243E-05</v>
      </c>
      <c r="H330" s="7">
        <f t="shared" si="77"/>
        <v>9.281764705882352</v>
      </c>
      <c r="I330" s="7">
        <f t="shared" si="78"/>
        <v>-81.62176470588238</v>
      </c>
      <c r="J330" s="7">
        <f t="shared" si="89"/>
        <v>0</v>
      </c>
      <c r="K330" s="7">
        <f t="shared" si="79"/>
        <v>0</v>
      </c>
      <c r="L330" s="30">
        <f t="shared" si="80"/>
        <v>3650.971800999501</v>
      </c>
      <c r="M330" s="10">
        <f t="shared" si="81"/>
        <v>0</v>
      </c>
      <c r="N330" s="31">
        <f t="shared" si="82"/>
        <v>3650.971800999501</v>
      </c>
      <c r="O330" s="7">
        <f t="shared" si="83"/>
        <v>-48.121764705882384</v>
      </c>
      <c r="P330" s="7">
        <f t="shared" si="84"/>
        <v>0</v>
      </c>
      <c r="Q330" s="7">
        <f t="shared" si="85"/>
        <v>0</v>
      </c>
      <c r="R330" s="30">
        <f t="shared" si="86"/>
        <v>1384.93068895309</v>
      </c>
      <c r="S330" s="10">
        <f t="shared" si="87"/>
        <v>0</v>
      </c>
      <c r="T330" s="31">
        <f t="shared" si="88"/>
        <v>1384.93068895309</v>
      </c>
    </row>
    <row r="331" spans="1:20" s="4" customFormat="1" ht="12.75">
      <c r="A331" s="25" t="s">
        <v>486</v>
      </c>
      <c r="B331" s="26" t="s">
        <v>142</v>
      </c>
      <c r="C331" s="59">
        <v>672</v>
      </c>
      <c r="D331" s="64">
        <v>1128683</v>
      </c>
      <c r="E331" s="27">
        <v>140800</v>
      </c>
      <c r="F331" s="28">
        <f t="shared" si="75"/>
        <v>5386.896136363636</v>
      </c>
      <c r="G331" s="29">
        <f t="shared" si="76"/>
        <v>0.00025633943957895187</v>
      </c>
      <c r="H331" s="7">
        <f t="shared" si="77"/>
        <v>8.016214488636363</v>
      </c>
      <c r="I331" s="7">
        <f t="shared" si="78"/>
        <v>-1669.103863636364</v>
      </c>
      <c r="J331" s="7">
        <f t="shared" si="89"/>
        <v>0</v>
      </c>
      <c r="K331" s="7">
        <f t="shared" si="79"/>
        <v>0</v>
      </c>
      <c r="L331" s="30">
        <f t="shared" si="80"/>
        <v>31625.81478587217</v>
      </c>
      <c r="M331" s="10">
        <f t="shared" si="81"/>
        <v>0</v>
      </c>
      <c r="N331" s="31">
        <f t="shared" si="82"/>
        <v>31625.81478587217</v>
      </c>
      <c r="O331" s="7">
        <f t="shared" si="83"/>
        <v>-1333.103863636364</v>
      </c>
      <c r="P331" s="7">
        <f t="shared" si="84"/>
        <v>0</v>
      </c>
      <c r="Q331" s="7">
        <f t="shared" si="85"/>
        <v>0</v>
      </c>
      <c r="R331" s="30">
        <f t="shared" si="86"/>
        <v>11996.685772294948</v>
      </c>
      <c r="S331" s="10">
        <f t="shared" si="87"/>
        <v>0</v>
      </c>
      <c r="T331" s="31">
        <f t="shared" si="88"/>
        <v>11996.685772294948</v>
      </c>
    </row>
    <row r="332" spans="1:20" s="4" customFormat="1" ht="12.75">
      <c r="A332" s="25" t="s">
        <v>490</v>
      </c>
      <c r="B332" s="26" t="s">
        <v>239</v>
      </c>
      <c r="C332" s="59">
        <v>1770</v>
      </c>
      <c r="D332" s="64">
        <v>3111987</v>
      </c>
      <c r="E332" s="27">
        <v>273150</v>
      </c>
      <c r="F332" s="28">
        <f t="shared" si="75"/>
        <v>20165.539044481055</v>
      </c>
      <c r="G332" s="29">
        <f t="shared" si="76"/>
        <v>0.0009595921002774655</v>
      </c>
      <c r="H332" s="7">
        <f t="shared" si="77"/>
        <v>11.392959912136188</v>
      </c>
      <c r="I332" s="7">
        <f t="shared" si="78"/>
        <v>1580.539044481053</v>
      </c>
      <c r="J332" s="7">
        <f t="shared" si="89"/>
        <v>1580.539044481053</v>
      </c>
      <c r="K332" s="7">
        <f t="shared" si="79"/>
        <v>0.0002167198839271604</v>
      </c>
      <c r="L332" s="30">
        <f t="shared" si="80"/>
        <v>118389.43739289143</v>
      </c>
      <c r="M332" s="10">
        <f t="shared" si="81"/>
        <v>7551.320018954191</v>
      </c>
      <c r="N332" s="31">
        <f t="shared" si="82"/>
        <v>125940.75741184563</v>
      </c>
      <c r="O332" s="7">
        <f t="shared" si="83"/>
        <v>2465.539044481053</v>
      </c>
      <c r="P332" s="7">
        <f t="shared" si="84"/>
        <v>2465.539044481053</v>
      </c>
      <c r="Q332" s="7">
        <f t="shared" si="85"/>
        <v>0.00031181850890212205</v>
      </c>
      <c r="R332" s="30">
        <f t="shared" si="86"/>
        <v>44908.91029298538</v>
      </c>
      <c r="S332" s="10">
        <f t="shared" si="87"/>
        <v>4895.550589763317</v>
      </c>
      <c r="T332" s="31">
        <f t="shared" si="88"/>
        <v>49804.4608827487</v>
      </c>
    </row>
    <row r="333" spans="1:20" s="4" customFormat="1" ht="12.75">
      <c r="A333" s="25" t="s">
        <v>488</v>
      </c>
      <c r="B333" s="26" t="s">
        <v>193</v>
      </c>
      <c r="C333" s="59">
        <v>1580</v>
      </c>
      <c r="D333" s="64">
        <v>3422457</v>
      </c>
      <c r="E333" s="27">
        <v>356850</v>
      </c>
      <c r="F333" s="28">
        <f t="shared" si="75"/>
        <v>15153.37553593947</v>
      </c>
      <c r="G333" s="29">
        <f t="shared" si="76"/>
        <v>0.0007210845901391834</v>
      </c>
      <c r="H333" s="7">
        <f t="shared" si="77"/>
        <v>9.590744010088272</v>
      </c>
      <c r="I333" s="7">
        <f t="shared" si="78"/>
        <v>-1436.6244640605296</v>
      </c>
      <c r="J333" s="7">
        <f t="shared" si="89"/>
        <v>0</v>
      </c>
      <c r="K333" s="7">
        <f t="shared" si="79"/>
        <v>0</v>
      </c>
      <c r="L333" s="30">
        <f t="shared" si="80"/>
        <v>88963.63247944339</v>
      </c>
      <c r="M333" s="10">
        <f t="shared" si="81"/>
        <v>0</v>
      </c>
      <c r="N333" s="31">
        <f t="shared" si="82"/>
        <v>88963.63247944339</v>
      </c>
      <c r="O333" s="7">
        <f t="shared" si="83"/>
        <v>-646.6244640605296</v>
      </c>
      <c r="P333" s="7">
        <f t="shared" si="84"/>
        <v>0</v>
      </c>
      <c r="Q333" s="7">
        <f t="shared" si="85"/>
        <v>0</v>
      </c>
      <c r="R333" s="30">
        <f t="shared" si="86"/>
        <v>33746.75881851378</v>
      </c>
      <c r="S333" s="10">
        <f t="shared" si="87"/>
        <v>0</v>
      </c>
      <c r="T333" s="31">
        <f t="shared" si="88"/>
        <v>33746.75881851378</v>
      </c>
    </row>
    <row r="334" spans="1:20" s="4" customFormat="1" ht="12.75">
      <c r="A334" s="9" t="s">
        <v>483</v>
      </c>
      <c r="B334" s="26" t="s">
        <v>59</v>
      </c>
      <c r="C334" s="8">
        <v>66</v>
      </c>
      <c r="D334" s="64">
        <v>177094</v>
      </c>
      <c r="E334" s="27">
        <v>9150</v>
      </c>
      <c r="F334" s="28">
        <f t="shared" si="75"/>
        <v>1277.399344262295</v>
      </c>
      <c r="G334" s="29">
        <f t="shared" si="76"/>
        <v>6.078599322090462E-05</v>
      </c>
      <c r="H334" s="7">
        <f t="shared" si="77"/>
        <v>19.354535519125683</v>
      </c>
      <c r="I334" s="7">
        <f t="shared" si="78"/>
        <v>584.3993442622951</v>
      </c>
      <c r="J334" s="7">
        <f t="shared" si="89"/>
        <v>584.3993442622951</v>
      </c>
      <c r="K334" s="7">
        <f t="shared" si="79"/>
        <v>8.01314959588469E-05</v>
      </c>
      <c r="L334" s="30">
        <f t="shared" si="80"/>
        <v>7499.456838702788</v>
      </c>
      <c r="M334" s="10">
        <f t="shared" si="81"/>
        <v>2792.076844163322</v>
      </c>
      <c r="N334" s="31">
        <f t="shared" si="82"/>
        <v>10291.533682866111</v>
      </c>
      <c r="O334" s="7">
        <f t="shared" si="83"/>
        <v>617.3993442622951</v>
      </c>
      <c r="P334" s="7">
        <f t="shared" si="84"/>
        <v>617.3993442622951</v>
      </c>
      <c r="Q334" s="7">
        <f t="shared" si="85"/>
        <v>7.808294229043031E-05</v>
      </c>
      <c r="R334" s="30">
        <f t="shared" si="86"/>
        <v>2844.784482738336</v>
      </c>
      <c r="S334" s="10">
        <f t="shared" si="87"/>
        <v>1225.9021939597558</v>
      </c>
      <c r="T334" s="31">
        <f t="shared" si="88"/>
        <v>4070.686676698092</v>
      </c>
    </row>
    <row r="335" spans="1:20" s="4" customFormat="1" ht="12.75">
      <c r="A335" s="25" t="s">
        <v>490</v>
      </c>
      <c r="B335" s="26" t="s">
        <v>240</v>
      </c>
      <c r="C335" s="59">
        <v>4110</v>
      </c>
      <c r="D335" s="64">
        <v>4860649</v>
      </c>
      <c r="E335" s="27">
        <v>425350</v>
      </c>
      <c r="F335" s="28">
        <f t="shared" si="75"/>
        <v>46966.65661220172</v>
      </c>
      <c r="G335" s="29">
        <f t="shared" si="76"/>
        <v>0.0022349431156836685</v>
      </c>
      <c r="H335" s="7">
        <f t="shared" si="77"/>
        <v>11.427410367932291</v>
      </c>
      <c r="I335" s="7">
        <f t="shared" si="78"/>
        <v>3811.6566122017157</v>
      </c>
      <c r="J335" s="7">
        <f t="shared" si="89"/>
        <v>3811.6566122017157</v>
      </c>
      <c r="K335" s="7">
        <f t="shared" si="79"/>
        <v>0.0005226456008480162</v>
      </c>
      <c r="L335" s="30">
        <f t="shared" si="80"/>
        <v>275735.5526315799</v>
      </c>
      <c r="M335" s="10">
        <f t="shared" si="81"/>
        <v>18210.900250520812</v>
      </c>
      <c r="N335" s="31">
        <f t="shared" si="82"/>
        <v>293946.4528821007</v>
      </c>
      <c r="O335" s="7">
        <f t="shared" si="83"/>
        <v>5866.656612201716</v>
      </c>
      <c r="P335" s="7">
        <f t="shared" si="84"/>
        <v>5866.656612201716</v>
      </c>
      <c r="Q335" s="7">
        <f t="shared" si="85"/>
        <v>0.0007419603113373334</v>
      </c>
      <c r="R335" s="30">
        <f t="shared" si="86"/>
        <v>104595.33781399568</v>
      </c>
      <c r="S335" s="10">
        <f t="shared" si="87"/>
        <v>11648.776887996133</v>
      </c>
      <c r="T335" s="31">
        <f t="shared" si="88"/>
        <v>116244.11470199181</v>
      </c>
    </row>
    <row r="336" spans="1:20" s="4" customFormat="1" ht="12.75">
      <c r="A336" s="25" t="s">
        <v>495</v>
      </c>
      <c r="B336" s="26" t="s">
        <v>386</v>
      </c>
      <c r="C336" s="59">
        <v>1535</v>
      </c>
      <c r="D336" s="64">
        <v>2132405</v>
      </c>
      <c r="E336" s="27">
        <v>168350</v>
      </c>
      <c r="F336" s="28">
        <f t="shared" si="75"/>
        <v>19443.07499257499</v>
      </c>
      <c r="G336" s="29">
        <f t="shared" si="76"/>
        <v>0.0009252131136600339</v>
      </c>
      <c r="H336" s="7">
        <f t="shared" si="77"/>
        <v>12.666498366498367</v>
      </c>
      <c r="I336" s="7">
        <f t="shared" si="78"/>
        <v>3325.574992574993</v>
      </c>
      <c r="J336" s="7">
        <f t="shared" si="89"/>
        <v>3325.574992574993</v>
      </c>
      <c r="K336" s="7">
        <f t="shared" si="79"/>
        <v>0.0004559952054955764</v>
      </c>
      <c r="L336" s="30">
        <f t="shared" si="80"/>
        <v>114147.93844495449</v>
      </c>
      <c r="M336" s="10">
        <f t="shared" si="81"/>
        <v>15888.554669783749</v>
      </c>
      <c r="N336" s="31">
        <f t="shared" si="82"/>
        <v>130036.49311473823</v>
      </c>
      <c r="O336" s="7">
        <f t="shared" si="83"/>
        <v>4093.074992574993</v>
      </c>
      <c r="P336" s="7">
        <f t="shared" si="84"/>
        <v>4093.074992574993</v>
      </c>
      <c r="Q336" s="7">
        <f t="shared" si="85"/>
        <v>0.0005176541591852719</v>
      </c>
      <c r="R336" s="30">
        <f t="shared" si="86"/>
        <v>43299.973719289585</v>
      </c>
      <c r="S336" s="10">
        <f t="shared" si="87"/>
        <v>8127.170299208769</v>
      </c>
      <c r="T336" s="31">
        <f t="shared" si="88"/>
        <v>51427.14401849835</v>
      </c>
    </row>
    <row r="337" spans="1:20" s="4" customFormat="1" ht="12.75">
      <c r="A337" s="25" t="s">
        <v>494</v>
      </c>
      <c r="B337" s="26" t="s">
        <v>362</v>
      </c>
      <c r="C337" s="59">
        <v>1986</v>
      </c>
      <c r="D337" s="64">
        <v>1524718</v>
      </c>
      <c r="E337" s="27">
        <v>119750</v>
      </c>
      <c r="F337" s="28">
        <f t="shared" si="75"/>
        <v>25286.763657620042</v>
      </c>
      <c r="G337" s="29">
        <f t="shared" si="76"/>
        <v>0.0012032893637959254</v>
      </c>
      <c r="H337" s="7">
        <f t="shared" si="77"/>
        <v>12.732509394572025</v>
      </c>
      <c r="I337" s="7">
        <f t="shared" si="78"/>
        <v>4433.763657620042</v>
      </c>
      <c r="J337" s="7">
        <f t="shared" si="89"/>
        <v>4433.763657620042</v>
      </c>
      <c r="K337" s="7">
        <f t="shared" si="79"/>
        <v>0.0006079474901902028</v>
      </c>
      <c r="L337" s="30">
        <f t="shared" si="80"/>
        <v>148455.52684256007</v>
      </c>
      <c r="M337" s="10">
        <f t="shared" si="81"/>
        <v>21183.132668570488</v>
      </c>
      <c r="N337" s="31">
        <f t="shared" si="82"/>
        <v>169638.65951113057</v>
      </c>
      <c r="O337" s="7">
        <f t="shared" si="83"/>
        <v>5426.763657620042</v>
      </c>
      <c r="P337" s="7">
        <f t="shared" si="84"/>
        <v>5426.763657620042</v>
      </c>
      <c r="Q337" s="7">
        <f t="shared" si="85"/>
        <v>0.000686326730728969</v>
      </c>
      <c r="R337" s="30">
        <f t="shared" si="86"/>
        <v>56313.94222564931</v>
      </c>
      <c r="S337" s="10">
        <f t="shared" si="87"/>
        <v>10775.329672444814</v>
      </c>
      <c r="T337" s="31">
        <f t="shared" si="88"/>
        <v>67089.27189809413</v>
      </c>
    </row>
    <row r="338" spans="1:20" s="4" customFormat="1" ht="12.75">
      <c r="A338" s="25" t="s">
        <v>490</v>
      </c>
      <c r="B338" s="26" t="s">
        <v>241</v>
      </c>
      <c r="C338" s="59">
        <v>5183</v>
      </c>
      <c r="D338" s="64">
        <v>5770763</v>
      </c>
      <c r="E338" s="27">
        <v>336800</v>
      </c>
      <c r="F338" s="28">
        <f t="shared" si="75"/>
        <v>88806.01136876484</v>
      </c>
      <c r="G338" s="29">
        <f t="shared" si="76"/>
        <v>0.004225899777766667</v>
      </c>
      <c r="H338" s="7">
        <f t="shared" si="77"/>
        <v>17.134094418052257</v>
      </c>
      <c r="I338" s="7">
        <f t="shared" si="78"/>
        <v>34384.51136876485</v>
      </c>
      <c r="J338" s="7">
        <f t="shared" si="89"/>
        <v>34384.51136876485</v>
      </c>
      <c r="K338" s="7">
        <f t="shared" si="79"/>
        <v>0.004714725231718358</v>
      </c>
      <c r="L338" s="30">
        <f t="shared" si="80"/>
        <v>521369.3370588177</v>
      </c>
      <c r="M338" s="10">
        <f t="shared" si="81"/>
        <v>164278.41497972218</v>
      </c>
      <c r="N338" s="31">
        <f t="shared" si="82"/>
        <v>685647.7520385399</v>
      </c>
      <c r="O338" s="7">
        <f t="shared" si="83"/>
        <v>36976.01136876485</v>
      </c>
      <c r="P338" s="7">
        <f t="shared" si="84"/>
        <v>36976.01136876485</v>
      </c>
      <c r="Q338" s="7">
        <f t="shared" si="85"/>
        <v>0.004676382941882375</v>
      </c>
      <c r="R338" s="30">
        <f t="shared" si="86"/>
        <v>197772.10959948003</v>
      </c>
      <c r="S338" s="10">
        <f t="shared" si="87"/>
        <v>73419.21218755329</v>
      </c>
      <c r="T338" s="31">
        <f t="shared" si="88"/>
        <v>271191.32178703335</v>
      </c>
    </row>
    <row r="339" spans="1:20" s="4" customFormat="1" ht="12.75">
      <c r="A339" s="25" t="s">
        <v>492</v>
      </c>
      <c r="B339" s="26" t="s">
        <v>324</v>
      </c>
      <c r="C339" s="59">
        <v>843</v>
      </c>
      <c r="D339" s="64">
        <v>753639</v>
      </c>
      <c r="E339" s="27">
        <v>58650</v>
      </c>
      <c r="F339" s="28">
        <f t="shared" si="75"/>
        <v>10832.355959079285</v>
      </c>
      <c r="G339" s="29">
        <f t="shared" si="76"/>
        <v>0.0005154656755169079</v>
      </c>
      <c r="H339" s="7">
        <f t="shared" si="77"/>
        <v>12.849769820971867</v>
      </c>
      <c r="I339" s="7">
        <f t="shared" si="78"/>
        <v>1980.8559590792836</v>
      </c>
      <c r="J339" s="7">
        <f t="shared" si="89"/>
        <v>1980.8559590792836</v>
      </c>
      <c r="K339" s="7">
        <f t="shared" si="79"/>
        <v>0.00027161041989256124</v>
      </c>
      <c r="L339" s="30">
        <f t="shared" si="80"/>
        <v>63595.44988141099</v>
      </c>
      <c r="M339" s="10">
        <f t="shared" si="81"/>
        <v>9463.908728285398</v>
      </c>
      <c r="N339" s="31">
        <f t="shared" si="82"/>
        <v>73059.35860969638</v>
      </c>
      <c r="O339" s="7">
        <f t="shared" si="83"/>
        <v>2402.355959079284</v>
      </c>
      <c r="P339" s="7">
        <f t="shared" si="84"/>
        <v>2402.355959079284</v>
      </c>
      <c r="Q339" s="7">
        <f t="shared" si="85"/>
        <v>0.00030382769832383653</v>
      </c>
      <c r="R339" s="30">
        <f t="shared" si="86"/>
        <v>24123.79361419129</v>
      </c>
      <c r="S339" s="10">
        <f t="shared" si="87"/>
        <v>4770.094863684233</v>
      </c>
      <c r="T339" s="31">
        <f t="shared" si="88"/>
        <v>28893.888477875524</v>
      </c>
    </row>
    <row r="340" spans="1:20" s="4" customFormat="1" ht="12.75">
      <c r="A340" s="25" t="s">
        <v>497</v>
      </c>
      <c r="B340" s="26" t="s">
        <v>458</v>
      </c>
      <c r="C340" s="59">
        <v>1898</v>
      </c>
      <c r="D340" s="64">
        <v>2879293</v>
      </c>
      <c r="E340" s="27">
        <v>181400</v>
      </c>
      <c r="F340" s="28">
        <f t="shared" si="75"/>
        <v>30126.229955898565</v>
      </c>
      <c r="G340" s="29">
        <f t="shared" si="76"/>
        <v>0.0014335789493678049</v>
      </c>
      <c r="H340" s="7">
        <f t="shared" si="77"/>
        <v>15.872618522601984</v>
      </c>
      <c r="I340" s="7">
        <f t="shared" si="78"/>
        <v>10197.229955898565</v>
      </c>
      <c r="J340" s="7">
        <f t="shared" si="89"/>
        <v>10197.229955898565</v>
      </c>
      <c r="K340" s="7">
        <f t="shared" si="79"/>
        <v>0.001398220752684096</v>
      </c>
      <c r="L340" s="30">
        <f t="shared" si="80"/>
        <v>176867.4473506735</v>
      </c>
      <c r="M340" s="10">
        <f t="shared" si="81"/>
        <v>48719.1676616498</v>
      </c>
      <c r="N340" s="31">
        <f t="shared" si="82"/>
        <v>225586.6150123233</v>
      </c>
      <c r="O340" s="7">
        <f t="shared" si="83"/>
        <v>11146.229955898565</v>
      </c>
      <c r="P340" s="7">
        <f t="shared" si="84"/>
        <v>11146.229955898565</v>
      </c>
      <c r="Q340" s="7">
        <f t="shared" si="85"/>
        <v>0.0014096717764451386</v>
      </c>
      <c r="R340" s="30">
        <f t="shared" si="86"/>
        <v>67091.49483041327</v>
      </c>
      <c r="S340" s="10">
        <f t="shared" si="87"/>
        <v>22131.846890188677</v>
      </c>
      <c r="T340" s="31">
        <f t="shared" si="88"/>
        <v>89223.34172060195</v>
      </c>
    </row>
    <row r="341" spans="1:20" s="4" customFormat="1" ht="12.75">
      <c r="A341" s="25" t="s">
        <v>491</v>
      </c>
      <c r="B341" s="26" t="s">
        <v>299</v>
      </c>
      <c r="C341" s="59">
        <v>374</v>
      </c>
      <c r="D341" s="64">
        <v>321706</v>
      </c>
      <c r="E341" s="27">
        <v>16150</v>
      </c>
      <c r="F341" s="28">
        <f t="shared" si="75"/>
        <v>7450.033684210526</v>
      </c>
      <c r="G341" s="29">
        <f t="shared" si="76"/>
        <v>0.00035451536675514726</v>
      </c>
      <c r="H341" s="7">
        <f t="shared" si="77"/>
        <v>19.91987616099071</v>
      </c>
      <c r="I341" s="7">
        <f t="shared" si="78"/>
        <v>3523.0336842105257</v>
      </c>
      <c r="J341" s="7">
        <f t="shared" si="89"/>
        <v>3523.0336842105257</v>
      </c>
      <c r="K341" s="7">
        <f t="shared" si="79"/>
        <v>0.00048307028781074447</v>
      </c>
      <c r="L341" s="30">
        <f t="shared" si="80"/>
        <v>43738.24545360534</v>
      </c>
      <c r="M341" s="10">
        <f t="shared" si="81"/>
        <v>16831.950390547783</v>
      </c>
      <c r="N341" s="31">
        <f t="shared" si="82"/>
        <v>60570.195844153124</v>
      </c>
      <c r="O341" s="7">
        <f t="shared" si="83"/>
        <v>3710.0336842105257</v>
      </c>
      <c r="P341" s="7">
        <f t="shared" si="84"/>
        <v>3710.0336842105257</v>
      </c>
      <c r="Q341" s="7">
        <f t="shared" si="85"/>
        <v>0.0004692106474552577</v>
      </c>
      <c r="R341" s="30">
        <f t="shared" si="86"/>
        <v>16591.319164140892</v>
      </c>
      <c r="S341" s="10">
        <f t="shared" si="87"/>
        <v>7366.607165047546</v>
      </c>
      <c r="T341" s="31">
        <f t="shared" si="88"/>
        <v>23957.926329188438</v>
      </c>
    </row>
    <row r="342" spans="1:20" s="4" customFormat="1" ht="12.75">
      <c r="A342" s="25" t="s">
        <v>491</v>
      </c>
      <c r="B342" s="26" t="s">
        <v>300</v>
      </c>
      <c r="C342" s="59">
        <v>1017</v>
      </c>
      <c r="D342" s="64">
        <v>700049</v>
      </c>
      <c r="E342" s="27">
        <v>38150</v>
      </c>
      <c r="F342" s="28">
        <f t="shared" si="75"/>
        <v>18661.856697247706</v>
      </c>
      <c r="G342" s="29">
        <f t="shared" si="76"/>
        <v>0.0008880382628844253</v>
      </c>
      <c r="H342" s="7">
        <f t="shared" si="77"/>
        <v>18.349908256880735</v>
      </c>
      <c r="I342" s="7">
        <f t="shared" si="78"/>
        <v>7983.356697247707</v>
      </c>
      <c r="J342" s="7">
        <f t="shared" si="89"/>
        <v>7983.356697247707</v>
      </c>
      <c r="K342" s="7">
        <f t="shared" si="79"/>
        <v>0.0010946595358197633</v>
      </c>
      <c r="L342" s="30">
        <f t="shared" si="80"/>
        <v>109561.50044987678</v>
      </c>
      <c r="M342" s="10">
        <f t="shared" si="81"/>
        <v>38141.97533232866</v>
      </c>
      <c r="N342" s="31">
        <f t="shared" si="82"/>
        <v>147703.47578220544</v>
      </c>
      <c r="O342" s="7">
        <f t="shared" si="83"/>
        <v>8491.856697247707</v>
      </c>
      <c r="P342" s="7">
        <f t="shared" si="84"/>
        <v>8491.856697247707</v>
      </c>
      <c r="Q342" s="7">
        <f t="shared" si="85"/>
        <v>0.0010739712676923407</v>
      </c>
      <c r="R342" s="30">
        <f t="shared" si="86"/>
        <v>41560.19070299111</v>
      </c>
      <c r="S342" s="10">
        <f t="shared" si="87"/>
        <v>16861.34890276975</v>
      </c>
      <c r="T342" s="31">
        <f t="shared" si="88"/>
        <v>58421.53960576086</v>
      </c>
    </row>
    <row r="343" spans="1:20" s="4" customFormat="1" ht="12.75">
      <c r="A343" s="25" t="s">
        <v>496</v>
      </c>
      <c r="B343" s="26" t="s">
        <v>424</v>
      </c>
      <c r="C343" s="59">
        <v>840</v>
      </c>
      <c r="D343" s="64">
        <v>1182495</v>
      </c>
      <c r="E343" s="27">
        <v>71050</v>
      </c>
      <c r="F343" s="28">
        <f t="shared" si="75"/>
        <v>13980.236453201971</v>
      </c>
      <c r="G343" s="29">
        <f t="shared" si="76"/>
        <v>0.0006652598986276639</v>
      </c>
      <c r="H343" s="7">
        <f t="shared" si="77"/>
        <v>16.643138634764252</v>
      </c>
      <c r="I343" s="7">
        <f t="shared" si="78"/>
        <v>5160.236453201972</v>
      </c>
      <c r="J343" s="7">
        <f t="shared" si="89"/>
        <v>5160.236453201972</v>
      </c>
      <c r="K343" s="7">
        <f t="shared" si="79"/>
        <v>0.0007075597715093582</v>
      </c>
      <c r="L343" s="30">
        <f t="shared" si="80"/>
        <v>82076.27500873317</v>
      </c>
      <c r="M343" s="10">
        <f t="shared" si="81"/>
        <v>24653.991919823366</v>
      </c>
      <c r="N343" s="31">
        <f t="shared" si="82"/>
        <v>106730.26692855654</v>
      </c>
      <c r="O343" s="7">
        <f t="shared" si="83"/>
        <v>5580.236453201972</v>
      </c>
      <c r="P343" s="7">
        <f t="shared" si="84"/>
        <v>5580.236453201972</v>
      </c>
      <c r="Q343" s="7">
        <f t="shared" si="85"/>
        <v>0.000705736546356314</v>
      </c>
      <c r="R343" s="30">
        <f t="shared" si="86"/>
        <v>31134.16325577467</v>
      </c>
      <c r="S343" s="10">
        <f t="shared" si="87"/>
        <v>11080.06377779413</v>
      </c>
      <c r="T343" s="31">
        <f t="shared" si="88"/>
        <v>42214.2270335688</v>
      </c>
    </row>
    <row r="344" spans="1:20" s="4" customFormat="1" ht="12.75">
      <c r="A344" s="25" t="s">
        <v>486</v>
      </c>
      <c r="B344" s="26" t="s">
        <v>143</v>
      </c>
      <c r="C344" s="59">
        <v>1263</v>
      </c>
      <c r="D344" s="64">
        <v>1718234</v>
      </c>
      <c r="E344" s="27">
        <v>176700</v>
      </c>
      <c r="F344" s="28">
        <f t="shared" si="75"/>
        <v>12281.434872665535</v>
      </c>
      <c r="G344" s="29">
        <f t="shared" si="76"/>
        <v>0.000584421168106955</v>
      </c>
      <c r="H344" s="7">
        <f t="shared" si="77"/>
        <v>9.724018109790606</v>
      </c>
      <c r="I344" s="7">
        <f t="shared" si="78"/>
        <v>-980.0651273344646</v>
      </c>
      <c r="J344" s="7">
        <f t="shared" si="89"/>
        <v>0</v>
      </c>
      <c r="K344" s="7">
        <f t="shared" si="79"/>
        <v>0</v>
      </c>
      <c r="L344" s="30">
        <f t="shared" si="80"/>
        <v>72102.81667874589</v>
      </c>
      <c r="M344" s="10">
        <f t="shared" si="81"/>
        <v>0</v>
      </c>
      <c r="N344" s="31">
        <f t="shared" si="82"/>
        <v>72102.81667874589</v>
      </c>
      <c r="O344" s="7">
        <f t="shared" si="83"/>
        <v>-348.56512733446465</v>
      </c>
      <c r="P344" s="7">
        <f t="shared" si="84"/>
        <v>0</v>
      </c>
      <c r="Q344" s="7">
        <f t="shared" si="85"/>
        <v>0</v>
      </c>
      <c r="R344" s="30">
        <f t="shared" si="86"/>
        <v>27350.910667405493</v>
      </c>
      <c r="S344" s="10">
        <f t="shared" si="87"/>
        <v>0</v>
      </c>
      <c r="T344" s="31">
        <f t="shared" si="88"/>
        <v>27350.910667405493</v>
      </c>
    </row>
    <row r="345" spans="1:20" s="4" customFormat="1" ht="12.75">
      <c r="A345" s="25" t="s">
        <v>491</v>
      </c>
      <c r="B345" s="26" t="s">
        <v>310</v>
      </c>
      <c r="C345" s="59">
        <v>631</v>
      </c>
      <c r="D345" s="64">
        <v>131809</v>
      </c>
      <c r="E345" s="27">
        <v>8900</v>
      </c>
      <c r="F345" s="28">
        <f t="shared" si="75"/>
        <v>9345.11</v>
      </c>
      <c r="G345" s="29">
        <f t="shared" si="76"/>
        <v>0.0004446939758190192</v>
      </c>
      <c r="H345" s="7">
        <f t="shared" si="77"/>
        <v>14.81</v>
      </c>
      <c r="I345" s="7">
        <f t="shared" si="78"/>
        <v>2719.61</v>
      </c>
      <c r="J345" s="7">
        <f t="shared" si="89"/>
        <v>2719.61</v>
      </c>
      <c r="K345" s="7">
        <f t="shared" si="79"/>
        <v>0.00037290667736757083</v>
      </c>
      <c r="L345" s="30">
        <f t="shared" si="80"/>
        <v>54864.00898256549</v>
      </c>
      <c r="M345" s="10">
        <f t="shared" si="81"/>
        <v>12993.4439193123</v>
      </c>
      <c r="N345" s="31">
        <f t="shared" si="82"/>
        <v>67857.45290187778</v>
      </c>
      <c r="O345" s="7">
        <f t="shared" si="83"/>
        <v>3035.11</v>
      </c>
      <c r="P345" s="7">
        <f t="shared" si="84"/>
        <v>3035.11</v>
      </c>
      <c r="Q345" s="7">
        <f t="shared" si="85"/>
        <v>0.00038385256022303984</v>
      </c>
      <c r="R345" s="30">
        <f t="shared" si="86"/>
        <v>20811.678068330097</v>
      </c>
      <c r="S345" s="10">
        <f t="shared" si="87"/>
        <v>6026.485195501726</v>
      </c>
      <c r="T345" s="31">
        <f t="shared" si="88"/>
        <v>26838.163263831822</v>
      </c>
    </row>
    <row r="346" spans="1:20" s="4" customFormat="1" ht="12.75">
      <c r="A346" s="9" t="s">
        <v>483</v>
      </c>
      <c r="B346" s="26" t="s">
        <v>60</v>
      </c>
      <c r="C346" s="8">
        <v>386</v>
      </c>
      <c r="D346" s="64">
        <v>381885</v>
      </c>
      <c r="E346" s="27">
        <v>23350</v>
      </c>
      <c r="F346" s="28">
        <f t="shared" si="75"/>
        <v>6312.959743040685</v>
      </c>
      <c r="G346" s="29">
        <f t="shared" si="76"/>
        <v>0.00030040686169752694</v>
      </c>
      <c r="H346" s="7">
        <f t="shared" si="77"/>
        <v>16.354817987152035</v>
      </c>
      <c r="I346" s="7">
        <f t="shared" si="78"/>
        <v>2259.9597430406857</v>
      </c>
      <c r="J346" s="7">
        <f t="shared" si="89"/>
        <v>2259.9597430406857</v>
      </c>
      <c r="K346" s="7">
        <f t="shared" si="79"/>
        <v>0.00030988048976205086</v>
      </c>
      <c r="L346" s="30">
        <f t="shared" si="80"/>
        <v>37062.622061030685</v>
      </c>
      <c r="M346" s="10">
        <f t="shared" si="81"/>
        <v>10797.379102556095</v>
      </c>
      <c r="N346" s="31">
        <f t="shared" si="82"/>
        <v>47860.00116358678</v>
      </c>
      <c r="O346" s="7">
        <f t="shared" si="83"/>
        <v>2452.9597430406857</v>
      </c>
      <c r="P346" s="7">
        <f t="shared" si="84"/>
        <v>2452.9597430406857</v>
      </c>
      <c r="Q346" s="7">
        <f t="shared" si="85"/>
        <v>0.00031022759553697135</v>
      </c>
      <c r="R346" s="30">
        <f t="shared" si="86"/>
        <v>14059.041127444261</v>
      </c>
      <c r="S346" s="10">
        <f t="shared" si="87"/>
        <v>4870.57324993045</v>
      </c>
      <c r="T346" s="31">
        <f t="shared" si="88"/>
        <v>18929.61437737471</v>
      </c>
    </row>
    <row r="347" spans="1:20" s="4" customFormat="1" ht="12.75">
      <c r="A347" s="25" t="s">
        <v>496</v>
      </c>
      <c r="B347" s="26" t="s">
        <v>425</v>
      </c>
      <c r="C347" s="59">
        <v>889</v>
      </c>
      <c r="D347" s="64">
        <v>1292153</v>
      </c>
      <c r="E347" s="27">
        <v>99300</v>
      </c>
      <c r="F347" s="28">
        <f t="shared" si="75"/>
        <v>11568.217693857</v>
      </c>
      <c r="G347" s="29">
        <f t="shared" si="76"/>
        <v>0.0005504822007896316</v>
      </c>
      <c r="H347" s="7">
        <f t="shared" si="77"/>
        <v>13.012618328298087</v>
      </c>
      <c r="I347" s="7">
        <f t="shared" si="78"/>
        <v>2233.7176938569996</v>
      </c>
      <c r="J347" s="7">
        <f t="shared" si="89"/>
        <v>2233.7176938569996</v>
      </c>
      <c r="K347" s="7">
        <f t="shared" si="79"/>
        <v>0.0003062822402452434</v>
      </c>
      <c r="L347" s="30">
        <f t="shared" si="80"/>
        <v>67915.605002835</v>
      </c>
      <c r="M347" s="10">
        <f t="shared" si="81"/>
        <v>10672.002819046305</v>
      </c>
      <c r="N347" s="31">
        <f t="shared" si="82"/>
        <v>78587.6078218813</v>
      </c>
      <c r="O347" s="7">
        <f t="shared" si="83"/>
        <v>2678.2176938569996</v>
      </c>
      <c r="P347" s="7">
        <f t="shared" si="84"/>
        <v>2678.2176938569996</v>
      </c>
      <c r="Q347" s="7">
        <f t="shared" si="85"/>
        <v>0.00033871613174535847</v>
      </c>
      <c r="R347" s="30">
        <f t="shared" si="86"/>
        <v>25762.56699695476</v>
      </c>
      <c r="S347" s="10">
        <f t="shared" si="87"/>
        <v>5317.843268402128</v>
      </c>
      <c r="T347" s="31">
        <f t="shared" si="88"/>
        <v>31080.410265356888</v>
      </c>
    </row>
    <row r="348" spans="1:20" s="4" customFormat="1" ht="12.75">
      <c r="A348" s="25" t="s">
        <v>490</v>
      </c>
      <c r="B348" s="26" t="s">
        <v>242</v>
      </c>
      <c r="C348" s="59">
        <v>1541</v>
      </c>
      <c r="D348" s="64">
        <v>1934798</v>
      </c>
      <c r="E348" s="27">
        <v>125500</v>
      </c>
      <c r="F348" s="28">
        <f t="shared" si="75"/>
        <v>23757.161099601595</v>
      </c>
      <c r="G348" s="29">
        <f t="shared" si="76"/>
        <v>0.0011305020939887038</v>
      </c>
      <c r="H348" s="7">
        <f t="shared" si="77"/>
        <v>15.416717131474103</v>
      </c>
      <c r="I348" s="7">
        <f t="shared" si="78"/>
        <v>7576.6610996015925</v>
      </c>
      <c r="J348" s="7">
        <f t="shared" si="89"/>
        <v>7576.6610996015925</v>
      </c>
      <c r="K348" s="7">
        <f t="shared" si="79"/>
        <v>0.001038894369484064</v>
      </c>
      <c r="L348" s="30">
        <f t="shared" si="80"/>
        <v>139475.41548133703</v>
      </c>
      <c r="M348" s="10">
        <f t="shared" si="81"/>
        <v>36198.91127525945</v>
      </c>
      <c r="N348" s="31">
        <f t="shared" si="82"/>
        <v>175674.32675659648</v>
      </c>
      <c r="O348" s="7">
        <f t="shared" si="83"/>
        <v>8347.161099601593</v>
      </c>
      <c r="P348" s="7">
        <f t="shared" si="84"/>
        <v>8347.161099601593</v>
      </c>
      <c r="Q348" s="7">
        <f t="shared" si="85"/>
        <v>0.0010556715106458205</v>
      </c>
      <c r="R348" s="30">
        <f t="shared" si="86"/>
        <v>52907.49799867134</v>
      </c>
      <c r="S348" s="10">
        <f t="shared" si="87"/>
        <v>16574.042717139382</v>
      </c>
      <c r="T348" s="31">
        <f t="shared" si="88"/>
        <v>69481.54071581073</v>
      </c>
    </row>
    <row r="349" spans="1:20" s="4" customFormat="1" ht="12.75">
      <c r="A349" s="25" t="s">
        <v>485</v>
      </c>
      <c r="B349" s="26" t="s">
        <v>113</v>
      </c>
      <c r="C349" s="60">
        <v>1028</v>
      </c>
      <c r="D349" s="64">
        <v>1644308</v>
      </c>
      <c r="E349" s="27">
        <v>79050</v>
      </c>
      <c r="F349" s="28">
        <f t="shared" si="75"/>
        <v>21383.28430107527</v>
      </c>
      <c r="G349" s="29">
        <f t="shared" si="76"/>
        <v>0.0010175394095857167</v>
      </c>
      <c r="H349" s="7">
        <f t="shared" si="77"/>
        <v>20.800860215053763</v>
      </c>
      <c r="I349" s="7">
        <f t="shared" si="78"/>
        <v>10589.28430107527</v>
      </c>
      <c r="J349" s="7">
        <f t="shared" si="89"/>
        <v>10589.28430107527</v>
      </c>
      <c r="K349" s="7">
        <f t="shared" si="79"/>
        <v>0.0014519783441061616</v>
      </c>
      <c r="L349" s="30">
        <f t="shared" si="80"/>
        <v>125538.67230786422</v>
      </c>
      <c r="M349" s="10">
        <f t="shared" si="81"/>
        <v>50592.28040479173</v>
      </c>
      <c r="N349" s="31">
        <f t="shared" si="82"/>
        <v>176130.95271265594</v>
      </c>
      <c r="O349" s="7">
        <f t="shared" si="83"/>
        <v>11103.28430107527</v>
      </c>
      <c r="P349" s="7">
        <f t="shared" si="84"/>
        <v>11103.28430107527</v>
      </c>
      <c r="Q349" s="7">
        <f t="shared" si="85"/>
        <v>0.0014042404083713697</v>
      </c>
      <c r="R349" s="30">
        <f t="shared" si="86"/>
        <v>47620.84436861154</v>
      </c>
      <c r="S349" s="10">
        <f t="shared" si="87"/>
        <v>22046.574411430505</v>
      </c>
      <c r="T349" s="31">
        <f t="shared" si="88"/>
        <v>69667.41878004205</v>
      </c>
    </row>
    <row r="350" spans="1:20" s="4" customFormat="1" ht="12.75">
      <c r="A350" s="25" t="s">
        <v>493</v>
      </c>
      <c r="B350" s="26" t="s">
        <v>335</v>
      </c>
      <c r="C350" s="59">
        <v>2216</v>
      </c>
      <c r="D350" s="64">
        <v>4698978</v>
      </c>
      <c r="E350" s="27">
        <v>629500</v>
      </c>
      <c r="F350" s="28">
        <f t="shared" si="75"/>
        <v>16541.59689912629</v>
      </c>
      <c r="G350" s="29">
        <f t="shared" si="76"/>
        <v>0.0007871441311518033</v>
      </c>
      <c r="H350" s="7">
        <f t="shared" si="77"/>
        <v>7.464619539316918</v>
      </c>
      <c r="I350" s="7">
        <f t="shared" si="78"/>
        <v>-6726.403100873709</v>
      </c>
      <c r="J350" s="7">
        <f t="shared" si="89"/>
        <v>0</v>
      </c>
      <c r="K350" s="7">
        <f t="shared" si="79"/>
        <v>0</v>
      </c>
      <c r="L350" s="30">
        <f t="shared" si="80"/>
        <v>97113.71196910921</v>
      </c>
      <c r="M350" s="10">
        <f t="shared" si="81"/>
        <v>0</v>
      </c>
      <c r="N350" s="31">
        <f t="shared" si="82"/>
        <v>97113.71196910921</v>
      </c>
      <c r="O350" s="7">
        <f t="shared" si="83"/>
        <v>-5618.403100873709</v>
      </c>
      <c r="P350" s="7">
        <f t="shared" si="84"/>
        <v>0</v>
      </c>
      <c r="Q350" s="7">
        <f t="shared" si="85"/>
        <v>0</v>
      </c>
      <c r="R350" s="30">
        <f t="shared" si="86"/>
        <v>36838.34533790439</v>
      </c>
      <c r="S350" s="10">
        <f t="shared" si="87"/>
        <v>0</v>
      </c>
      <c r="T350" s="31">
        <f t="shared" si="88"/>
        <v>36838.34533790439</v>
      </c>
    </row>
    <row r="351" spans="1:20" s="4" customFormat="1" ht="12.75">
      <c r="A351" s="25" t="s">
        <v>494</v>
      </c>
      <c r="B351" s="26" t="s">
        <v>363</v>
      </c>
      <c r="C351" s="59">
        <v>4215</v>
      </c>
      <c r="D351" s="64">
        <v>4157827</v>
      </c>
      <c r="E351" s="27">
        <v>245550</v>
      </c>
      <c r="F351" s="28">
        <f t="shared" si="75"/>
        <v>71371.37367135003</v>
      </c>
      <c r="G351" s="29">
        <f t="shared" si="76"/>
        <v>0.0033962596392741774</v>
      </c>
      <c r="H351" s="7">
        <f t="shared" si="77"/>
        <v>16.932710242313174</v>
      </c>
      <c r="I351" s="7">
        <f t="shared" si="78"/>
        <v>27113.87367135003</v>
      </c>
      <c r="J351" s="7">
        <f t="shared" si="89"/>
        <v>27113.87367135003</v>
      </c>
      <c r="K351" s="7">
        <f t="shared" si="79"/>
        <v>0.003717792088331488</v>
      </c>
      <c r="L351" s="30">
        <f t="shared" si="80"/>
        <v>419012.6907230611</v>
      </c>
      <c r="M351" s="10">
        <f t="shared" si="81"/>
        <v>129541.58757469081</v>
      </c>
      <c r="N351" s="31">
        <f t="shared" si="82"/>
        <v>548554.2782977519</v>
      </c>
      <c r="O351" s="7">
        <f t="shared" si="83"/>
        <v>29221.37367135003</v>
      </c>
      <c r="P351" s="7">
        <f t="shared" si="84"/>
        <v>29221.37367135003</v>
      </c>
      <c r="Q351" s="7">
        <f t="shared" si="85"/>
        <v>0.003695648295113468</v>
      </c>
      <c r="R351" s="30">
        <f t="shared" si="86"/>
        <v>158944.95111803152</v>
      </c>
      <c r="S351" s="10">
        <f t="shared" si="87"/>
        <v>58021.67823328145</v>
      </c>
      <c r="T351" s="31">
        <f t="shared" si="88"/>
        <v>216966.62935131296</v>
      </c>
    </row>
    <row r="352" spans="1:20" s="4" customFormat="1" ht="12.75">
      <c r="A352" s="25" t="s">
        <v>487</v>
      </c>
      <c r="B352" s="26" t="s">
        <v>172</v>
      </c>
      <c r="C352" s="59">
        <v>2666</v>
      </c>
      <c r="D352" s="64">
        <v>2343020</v>
      </c>
      <c r="E352" s="27">
        <v>177500</v>
      </c>
      <c r="F352" s="28">
        <f t="shared" si="75"/>
        <v>35191.500394366194</v>
      </c>
      <c r="G352" s="29">
        <f t="shared" si="76"/>
        <v>0.0016746135920719268</v>
      </c>
      <c r="H352" s="7">
        <f t="shared" si="77"/>
        <v>13.200112676056339</v>
      </c>
      <c r="I352" s="7">
        <f t="shared" si="78"/>
        <v>7198.5003943661995</v>
      </c>
      <c r="J352" s="7">
        <f t="shared" si="89"/>
        <v>7198.5003943661995</v>
      </c>
      <c r="K352" s="7">
        <f t="shared" si="79"/>
        <v>0.0009870418420627398</v>
      </c>
      <c r="L352" s="30">
        <f t="shared" si="80"/>
        <v>206605.03661770312</v>
      </c>
      <c r="M352" s="10">
        <f t="shared" si="81"/>
        <v>34392.17798777938</v>
      </c>
      <c r="N352" s="31">
        <f t="shared" si="82"/>
        <v>240997.2146054825</v>
      </c>
      <c r="O352" s="7">
        <f t="shared" si="83"/>
        <v>8531.5003943662</v>
      </c>
      <c r="P352" s="7">
        <f t="shared" si="84"/>
        <v>8531.5003943662</v>
      </c>
      <c r="Q352" s="7">
        <f t="shared" si="85"/>
        <v>0.0010789850347833654</v>
      </c>
      <c r="R352" s="30">
        <f t="shared" si="86"/>
        <v>78371.91610896618</v>
      </c>
      <c r="S352" s="10">
        <f t="shared" si="87"/>
        <v>16940.065046098836</v>
      </c>
      <c r="T352" s="31">
        <f t="shared" si="88"/>
        <v>95311.98115506502</v>
      </c>
    </row>
    <row r="353" spans="1:20" s="4" customFormat="1" ht="12.75">
      <c r="A353" s="25" t="s">
        <v>496</v>
      </c>
      <c r="B353" s="33" t="s">
        <v>472</v>
      </c>
      <c r="C353" s="59">
        <v>749</v>
      </c>
      <c r="D353" s="64">
        <v>26380.3125</v>
      </c>
      <c r="E353" s="27">
        <v>1781.25</v>
      </c>
      <c r="F353" s="28">
        <f t="shared" si="75"/>
        <v>11092.69</v>
      </c>
      <c r="G353" s="29">
        <f t="shared" si="76"/>
        <v>0.0005278538635316092</v>
      </c>
      <c r="H353" s="7">
        <f t="shared" si="77"/>
        <v>14.81</v>
      </c>
      <c r="I353" s="7">
        <f t="shared" si="78"/>
        <v>3228.1900000000005</v>
      </c>
      <c r="J353" s="7">
        <f t="shared" si="89"/>
        <v>3228.1900000000005</v>
      </c>
      <c r="K353" s="7">
        <f t="shared" si="79"/>
        <v>0.0004426419989672117</v>
      </c>
      <c r="L353" s="30">
        <f t="shared" si="80"/>
        <v>65123.839505454125</v>
      </c>
      <c r="M353" s="10">
        <f t="shared" si="81"/>
        <v>15423.279707709848</v>
      </c>
      <c r="N353" s="31">
        <f t="shared" si="82"/>
        <v>80547.11921316397</v>
      </c>
      <c r="O353" s="7">
        <f t="shared" si="83"/>
        <v>3602.6900000000005</v>
      </c>
      <c r="P353" s="7">
        <f t="shared" si="84"/>
        <v>3602.6900000000005</v>
      </c>
      <c r="Q353" s="7">
        <f t="shared" si="85"/>
        <v>0.00045563481395730093</v>
      </c>
      <c r="R353" s="30">
        <f t="shared" si="86"/>
        <v>24703.56081327931</v>
      </c>
      <c r="S353" s="10">
        <f t="shared" si="87"/>
        <v>7153.466579129625</v>
      </c>
      <c r="T353" s="31">
        <f t="shared" si="88"/>
        <v>31857.027392408934</v>
      </c>
    </row>
    <row r="354" spans="1:20" s="4" customFormat="1" ht="12.75">
      <c r="A354" s="25" t="s">
        <v>494</v>
      </c>
      <c r="B354" s="26" t="s">
        <v>364</v>
      </c>
      <c r="C354" s="59">
        <v>93</v>
      </c>
      <c r="D354" s="64">
        <v>815940</v>
      </c>
      <c r="E354" s="27">
        <v>102650</v>
      </c>
      <c r="F354" s="28">
        <f t="shared" si="75"/>
        <v>739.2344861178763</v>
      </c>
      <c r="G354" s="29">
        <f t="shared" si="76"/>
        <v>3.517702014147377E-05</v>
      </c>
      <c r="H354" s="7">
        <f t="shared" si="77"/>
        <v>7.948757915245982</v>
      </c>
      <c r="I354" s="7">
        <f t="shared" si="78"/>
        <v>-237.26551388212368</v>
      </c>
      <c r="J354" s="7">
        <f t="shared" si="89"/>
        <v>0</v>
      </c>
      <c r="K354" s="7">
        <f t="shared" si="79"/>
        <v>0</v>
      </c>
      <c r="L354" s="30">
        <f t="shared" si="80"/>
        <v>4339.956136053331</v>
      </c>
      <c r="M354" s="10">
        <f t="shared" si="81"/>
        <v>0</v>
      </c>
      <c r="N354" s="31">
        <f t="shared" si="82"/>
        <v>4339.956136053331</v>
      </c>
      <c r="O354" s="7">
        <f t="shared" si="83"/>
        <v>-190.76551388212368</v>
      </c>
      <c r="P354" s="7">
        <f t="shared" si="84"/>
        <v>0</v>
      </c>
      <c r="Q354" s="7">
        <f t="shared" si="85"/>
        <v>0</v>
      </c>
      <c r="R354" s="30">
        <f t="shared" si="86"/>
        <v>1646.2845426209724</v>
      </c>
      <c r="S354" s="10">
        <f t="shared" si="87"/>
        <v>0</v>
      </c>
      <c r="T354" s="31">
        <f t="shared" si="88"/>
        <v>1646.2845426209724</v>
      </c>
    </row>
    <row r="355" spans="1:20" s="4" customFormat="1" ht="12.75">
      <c r="A355" s="25" t="s">
        <v>491</v>
      </c>
      <c r="B355" s="26" t="s">
        <v>301</v>
      </c>
      <c r="C355" s="59">
        <v>1380</v>
      </c>
      <c r="D355" s="64">
        <v>935427</v>
      </c>
      <c r="E355" s="27">
        <v>74400</v>
      </c>
      <c r="F355" s="28">
        <f t="shared" si="75"/>
        <v>17350.662096774195</v>
      </c>
      <c r="G355" s="29">
        <f t="shared" si="76"/>
        <v>0.0008256440973842872</v>
      </c>
      <c r="H355" s="7">
        <f t="shared" si="77"/>
        <v>12.572943548387096</v>
      </c>
      <c r="I355" s="7">
        <f t="shared" si="78"/>
        <v>2860.662096774193</v>
      </c>
      <c r="J355" s="7">
        <f t="shared" si="89"/>
        <v>2860.662096774193</v>
      </c>
      <c r="K355" s="7">
        <f t="shared" si="79"/>
        <v>0.0003922474169382421</v>
      </c>
      <c r="L355" s="30">
        <f t="shared" si="80"/>
        <v>101863.63575505029</v>
      </c>
      <c r="M355" s="10">
        <f t="shared" si="81"/>
        <v>13667.346614602024</v>
      </c>
      <c r="N355" s="31">
        <f t="shared" si="82"/>
        <v>115530.98236965231</v>
      </c>
      <c r="O355" s="7">
        <f t="shared" si="83"/>
        <v>3550.662096774193</v>
      </c>
      <c r="P355" s="7">
        <f t="shared" si="84"/>
        <v>3550.662096774193</v>
      </c>
      <c r="Q355" s="7">
        <f t="shared" si="85"/>
        <v>0.0004490548073492166</v>
      </c>
      <c r="R355" s="30">
        <f t="shared" si="86"/>
        <v>38640.14375758464</v>
      </c>
      <c r="S355" s="10">
        <f t="shared" si="87"/>
        <v>7050.1604753827005</v>
      </c>
      <c r="T355" s="31">
        <f t="shared" si="88"/>
        <v>45690.30423296734</v>
      </c>
    </row>
    <row r="356" spans="1:20" s="4" customFormat="1" ht="12.75">
      <c r="A356" s="9" t="s">
        <v>482</v>
      </c>
      <c r="B356" s="26" t="s">
        <v>10</v>
      </c>
      <c r="C356" s="8">
        <v>5376</v>
      </c>
      <c r="D356" s="64">
        <v>8968887.81175</v>
      </c>
      <c r="E356" s="27">
        <v>656900</v>
      </c>
      <c r="F356" s="28">
        <f t="shared" si="75"/>
        <v>73400.42757796925</v>
      </c>
      <c r="G356" s="29">
        <f t="shared" si="76"/>
        <v>0.0034928136711566936</v>
      </c>
      <c r="H356" s="7">
        <f t="shared" si="77"/>
        <v>13.653353344116304</v>
      </c>
      <c r="I356" s="7">
        <f t="shared" si="78"/>
        <v>16952.427577969254</v>
      </c>
      <c r="J356" s="7">
        <f t="shared" si="89"/>
        <v>16952.427577969254</v>
      </c>
      <c r="K356" s="7">
        <f t="shared" si="79"/>
        <v>0.002324477936694927</v>
      </c>
      <c r="L356" s="30">
        <f t="shared" si="80"/>
        <v>430925.0204611666</v>
      </c>
      <c r="M356" s="10">
        <f t="shared" si="81"/>
        <v>80993.38398908179</v>
      </c>
      <c r="N356" s="31">
        <f t="shared" si="82"/>
        <v>511918.4044502484</v>
      </c>
      <c r="O356" s="7">
        <f t="shared" si="83"/>
        <v>19640.427577969254</v>
      </c>
      <c r="P356" s="7">
        <f t="shared" si="84"/>
        <v>19640.427577969254</v>
      </c>
      <c r="Q356" s="7">
        <f t="shared" si="85"/>
        <v>0.0024839391025955225</v>
      </c>
      <c r="R356" s="30">
        <f t="shared" si="86"/>
        <v>163463.67981013327</v>
      </c>
      <c r="S356" s="10">
        <f t="shared" si="87"/>
        <v>38997.8439107497</v>
      </c>
      <c r="T356" s="31">
        <f t="shared" si="88"/>
        <v>202461.52372088298</v>
      </c>
    </row>
    <row r="357" spans="1:20" s="4" customFormat="1" ht="12.75">
      <c r="A357" s="9" t="s">
        <v>483</v>
      </c>
      <c r="B357" s="26" t="s">
        <v>61</v>
      </c>
      <c r="C357" s="8">
        <v>391</v>
      </c>
      <c r="D357" s="64">
        <v>1011015</v>
      </c>
      <c r="E357" s="27">
        <v>66150</v>
      </c>
      <c r="F357" s="28">
        <f t="shared" si="75"/>
        <v>5975.916326530612</v>
      </c>
      <c r="G357" s="29">
        <f t="shared" si="76"/>
        <v>0.00028436840127154053</v>
      </c>
      <c r="H357" s="7">
        <f t="shared" si="77"/>
        <v>15.283673469387756</v>
      </c>
      <c r="I357" s="7">
        <f t="shared" si="78"/>
        <v>1870.4163265306124</v>
      </c>
      <c r="J357" s="7">
        <f t="shared" si="89"/>
        <v>1870.4163265306124</v>
      </c>
      <c r="K357" s="7">
        <f t="shared" si="79"/>
        <v>0.0002564671911121771</v>
      </c>
      <c r="L357" s="30">
        <f t="shared" si="80"/>
        <v>35083.8809835128</v>
      </c>
      <c r="M357" s="10">
        <f t="shared" si="81"/>
        <v>8936.262789349072</v>
      </c>
      <c r="N357" s="31">
        <f t="shared" si="82"/>
        <v>44020.14377286187</v>
      </c>
      <c r="O357" s="7">
        <f t="shared" si="83"/>
        <v>2065.9163265306124</v>
      </c>
      <c r="P357" s="7">
        <f t="shared" si="84"/>
        <v>2065.9163265306124</v>
      </c>
      <c r="Q357" s="7">
        <f t="shared" si="85"/>
        <v>0.00026127793429080105</v>
      </c>
      <c r="R357" s="30">
        <f t="shared" si="86"/>
        <v>13308.441179508096</v>
      </c>
      <c r="S357" s="10">
        <f t="shared" si="87"/>
        <v>4102.063568365576</v>
      </c>
      <c r="T357" s="31">
        <f t="shared" si="88"/>
        <v>17410.504747873674</v>
      </c>
    </row>
    <row r="358" spans="1:20" s="4" customFormat="1" ht="12.75">
      <c r="A358" s="25" t="s">
        <v>490</v>
      </c>
      <c r="B358" s="26" t="s">
        <v>243</v>
      </c>
      <c r="C358" s="59">
        <v>1498</v>
      </c>
      <c r="D358" s="64">
        <v>1711535</v>
      </c>
      <c r="E358" s="27">
        <v>116100</v>
      </c>
      <c r="F358" s="28">
        <f t="shared" si="75"/>
        <v>22083.371490094745</v>
      </c>
      <c r="G358" s="29">
        <f t="shared" si="76"/>
        <v>0.0010508535766212072</v>
      </c>
      <c r="H358" s="7">
        <f t="shared" si="77"/>
        <v>14.741903531438416</v>
      </c>
      <c r="I358" s="7">
        <f t="shared" si="78"/>
        <v>6354.371490094747</v>
      </c>
      <c r="J358" s="7">
        <f t="shared" si="89"/>
        <v>6354.371490094747</v>
      </c>
      <c r="K358" s="7">
        <f t="shared" si="79"/>
        <v>0.0008712968253280624</v>
      </c>
      <c r="L358" s="30">
        <f t="shared" si="80"/>
        <v>129648.79940395443</v>
      </c>
      <c r="M358" s="10">
        <f t="shared" si="81"/>
        <v>30359.194737121506</v>
      </c>
      <c r="N358" s="31">
        <f t="shared" si="82"/>
        <v>160007.99414107593</v>
      </c>
      <c r="O358" s="7">
        <f t="shared" si="83"/>
        <v>7103.371490094747</v>
      </c>
      <c r="P358" s="7">
        <f t="shared" si="84"/>
        <v>7103.371490094747</v>
      </c>
      <c r="Q358" s="7">
        <f t="shared" si="85"/>
        <v>0.0008983685377756386</v>
      </c>
      <c r="R358" s="30">
        <f t="shared" si="86"/>
        <v>49179.947385872496</v>
      </c>
      <c r="S358" s="10">
        <f t="shared" si="87"/>
        <v>14104.386043077526</v>
      </c>
      <c r="T358" s="31">
        <f t="shared" si="88"/>
        <v>63284.33342895002</v>
      </c>
    </row>
    <row r="359" spans="1:20" s="4" customFormat="1" ht="12.75">
      <c r="A359" s="25" t="s">
        <v>484</v>
      </c>
      <c r="B359" s="26" t="s">
        <v>91</v>
      </c>
      <c r="C359" s="59">
        <v>66194</v>
      </c>
      <c r="D359" s="64">
        <v>141993976</v>
      </c>
      <c r="E359" s="27">
        <v>7707200</v>
      </c>
      <c r="F359" s="28">
        <f t="shared" si="75"/>
        <v>1219528.3951816484</v>
      </c>
      <c r="G359" s="29">
        <f t="shared" si="76"/>
        <v>0.058032161277664494</v>
      </c>
      <c r="H359" s="7">
        <f t="shared" si="77"/>
        <v>18.42354888935022</v>
      </c>
      <c r="I359" s="7">
        <f t="shared" si="78"/>
        <v>524491.3951816483</v>
      </c>
      <c r="J359" s="7">
        <f t="shared" si="89"/>
        <v>524491.3951816483</v>
      </c>
      <c r="K359" s="7">
        <f t="shared" si="79"/>
        <v>0.07191705556497807</v>
      </c>
      <c r="L359" s="30">
        <f t="shared" si="80"/>
        <v>7159703.5056558605</v>
      </c>
      <c r="M359" s="10">
        <f t="shared" si="81"/>
        <v>2505855.44598476</v>
      </c>
      <c r="N359" s="31">
        <f t="shared" si="82"/>
        <v>9665558.95164062</v>
      </c>
      <c r="O359" s="7">
        <f t="shared" si="83"/>
        <v>557588.3951816483</v>
      </c>
      <c r="P359" s="7">
        <f t="shared" si="84"/>
        <v>557588.3951816483</v>
      </c>
      <c r="Q359" s="7">
        <f t="shared" si="85"/>
        <v>0.0705186082353298</v>
      </c>
      <c r="R359" s="30">
        <f t="shared" si="86"/>
        <v>2715905.1477946984</v>
      </c>
      <c r="S359" s="10">
        <f t="shared" si="87"/>
        <v>1107142.1492946777</v>
      </c>
      <c r="T359" s="31">
        <f t="shared" si="88"/>
        <v>3823047.297089376</v>
      </c>
    </row>
    <row r="360" spans="1:20" s="4" customFormat="1" ht="12.75">
      <c r="A360" s="25" t="s">
        <v>484</v>
      </c>
      <c r="B360" s="26" t="s">
        <v>92</v>
      </c>
      <c r="C360" s="59">
        <v>1474</v>
      </c>
      <c r="D360" s="64">
        <v>3221338</v>
      </c>
      <c r="E360" s="27">
        <v>214100</v>
      </c>
      <c r="F360" s="28">
        <f t="shared" si="75"/>
        <v>22177.731022886503</v>
      </c>
      <c r="G360" s="29">
        <f t="shared" si="76"/>
        <v>0.0010553437448261392</v>
      </c>
      <c r="H360" s="7">
        <f t="shared" si="77"/>
        <v>15.045950490425035</v>
      </c>
      <c r="I360" s="7">
        <f t="shared" si="78"/>
        <v>6700.731022886502</v>
      </c>
      <c r="J360" s="7">
        <f t="shared" si="89"/>
        <v>6700.731022886502</v>
      </c>
      <c r="K360" s="7">
        <f t="shared" si="79"/>
        <v>0.0009187888490182083</v>
      </c>
      <c r="L360" s="30">
        <f t="shared" si="80"/>
        <v>130202.7727926762</v>
      </c>
      <c r="M360" s="10">
        <f t="shared" si="81"/>
        <v>32013.991993069558</v>
      </c>
      <c r="N360" s="31">
        <f t="shared" si="82"/>
        <v>162216.76478574576</v>
      </c>
      <c r="O360" s="7">
        <f t="shared" si="83"/>
        <v>7437.731022886502</v>
      </c>
      <c r="P360" s="7">
        <f t="shared" si="84"/>
        <v>7437.731022886502</v>
      </c>
      <c r="Q360" s="7">
        <f t="shared" si="85"/>
        <v>0.0009406552300856683</v>
      </c>
      <c r="R360" s="30">
        <f t="shared" si="86"/>
        <v>49390.08725786331</v>
      </c>
      <c r="S360" s="10">
        <f t="shared" si="87"/>
        <v>14768.287112344991</v>
      </c>
      <c r="T360" s="31">
        <f t="shared" si="88"/>
        <v>64158.3743702083</v>
      </c>
    </row>
    <row r="361" spans="1:20" s="4" customFormat="1" ht="12.75">
      <c r="A361" s="9" t="s">
        <v>483</v>
      </c>
      <c r="B361" s="26" t="s">
        <v>62</v>
      </c>
      <c r="C361" s="8">
        <v>9692</v>
      </c>
      <c r="D361" s="64">
        <v>12432123</v>
      </c>
      <c r="E361" s="27">
        <v>565050</v>
      </c>
      <c r="F361" s="28">
        <f t="shared" si="75"/>
        <v>213241.5469710645</v>
      </c>
      <c r="G361" s="29">
        <f t="shared" si="76"/>
        <v>0.010147256836180719</v>
      </c>
      <c r="H361" s="7">
        <f t="shared" si="77"/>
        <v>22.001810459251395</v>
      </c>
      <c r="I361" s="7">
        <f t="shared" si="78"/>
        <v>111475.54697106453</v>
      </c>
      <c r="J361" s="7">
        <f t="shared" si="89"/>
        <v>111475.54697106453</v>
      </c>
      <c r="K361" s="7">
        <f t="shared" si="79"/>
        <v>0.015285270986910713</v>
      </c>
      <c r="L361" s="30">
        <f t="shared" si="80"/>
        <v>1251915.2956441008</v>
      </c>
      <c r="M361" s="10">
        <f t="shared" si="81"/>
        <v>532595.2132633689</v>
      </c>
      <c r="N361" s="31">
        <f t="shared" si="82"/>
        <v>1784510.5089074697</v>
      </c>
      <c r="O361" s="7">
        <f t="shared" si="83"/>
        <v>116321.54697106453</v>
      </c>
      <c r="P361" s="7">
        <f t="shared" si="84"/>
        <v>116321.54697106453</v>
      </c>
      <c r="Q361" s="7">
        <f t="shared" si="85"/>
        <v>0.014711270304518685</v>
      </c>
      <c r="R361" s="30">
        <f t="shared" si="86"/>
        <v>474891.61993325764</v>
      </c>
      <c r="S361" s="10">
        <f t="shared" si="87"/>
        <v>230966.94378094334</v>
      </c>
      <c r="T361" s="31">
        <f t="shared" si="88"/>
        <v>705858.563714201</v>
      </c>
    </row>
    <row r="362" spans="1:20" s="4" customFormat="1" ht="12.75">
      <c r="A362" s="25" t="s">
        <v>496</v>
      </c>
      <c r="B362" s="26" t="s">
        <v>426</v>
      </c>
      <c r="C362" s="59">
        <v>832</v>
      </c>
      <c r="D362" s="64">
        <v>816480</v>
      </c>
      <c r="E362" s="27">
        <v>59900</v>
      </c>
      <c r="F362" s="28">
        <f t="shared" si="75"/>
        <v>11340.757262103505</v>
      </c>
      <c r="G362" s="29">
        <f t="shared" si="76"/>
        <v>0.0005396583277974494</v>
      </c>
      <c r="H362" s="7">
        <f t="shared" si="77"/>
        <v>13.630717863105176</v>
      </c>
      <c r="I362" s="7">
        <f t="shared" si="78"/>
        <v>2604.757262103506</v>
      </c>
      <c r="J362" s="7">
        <f t="shared" si="89"/>
        <v>2604.757262103506</v>
      </c>
      <c r="K362" s="7">
        <f t="shared" si="79"/>
        <v>0.0003571583337169922</v>
      </c>
      <c r="L362" s="30">
        <f t="shared" si="80"/>
        <v>66580.21235674502</v>
      </c>
      <c r="M362" s="10">
        <f t="shared" si="81"/>
        <v>12444.713546634755</v>
      </c>
      <c r="N362" s="31">
        <f t="shared" si="82"/>
        <v>79024.92590337977</v>
      </c>
      <c r="O362" s="7">
        <f t="shared" si="83"/>
        <v>3020.757262103506</v>
      </c>
      <c r="P362" s="7">
        <f t="shared" si="84"/>
        <v>3020.757262103506</v>
      </c>
      <c r="Q362" s="7">
        <f t="shared" si="85"/>
        <v>0.00038203735906467014</v>
      </c>
      <c r="R362" s="30">
        <f t="shared" si="86"/>
        <v>25256.009740920632</v>
      </c>
      <c r="S362" s="10">
        <f t="shared" si="87"/>
        <v>5997.986537315322</v>
      </c>
      <c r="T362" s="31">
        <f t="shared" si="88"/>
        <v>31253.996278235954</v>
      </c>
    </row>
    <row r="363" spans="1:20" s="4" customFormat="1" ht="12.75">
      <c r="A363" s="25" t="s">
        <v>495</v>
      </c>
      <c r="B363" s="26" t="s">
        <v>387</v>
      </c>
      <c r="C363" s="59">
        <v>709</v>
      </c>
      <c r="D363" s="64">
        <v>746651</v>
      </c>
      <c r="E363" s="27">
        <v>47500</v>
      </c>
      <c r="F363" s="28">
        <f t="shared" si="75"/>
        <v>11144.748610526316</v>
      </c>
      <c r="G363" s="29">
        <f t="shared" si="76"/>
        <v>0.0005303311110429345</v>
      </c>
      <c r="H363" s="7">
        <f t="shared" si="77"/>
        <v>15.718968421052631</v>
      </c>
      <c r="I363" s="7">
        <f t="shared" si="78"/>
        <v>3700.2486105263156</v>
      </c>
      <c r="J363" s="7">
        <f t="shared" si="89"/>
        <v>3700.2486105263156</v>
      </c>
      <c r="K363" s="7">
        <f t="shared" si="79"/>
        <v>0.000507369591516923</v>
      </c>
      <c r="L363" s="30">
        <f t="shared" si="80"/>
        <v>65429.4693028065</v>
      </c>
      <c r="M363" s="10">
        <f t="shared" si="81"/>
        <v>17678.627747503113</v>
      </c>
      <c r="N363" s="31">
        <f t="shared" si="82"/>
        <v>83108.09705030962</v>
      </c>
      <c r="O363" s="7">
        <f t="shared" si="83"/>
        <v>4054.7486105263156</v>
      </c>
      <c r="P363" s="7">
        <f t="shared" si="84"/>
        <v>4054.7486105263156</v>
      </c>
      <c r="Q363" s="7">
        <f t="shared" si="85"/>
        <v>0.0005128069938853417</v>
      </c>
      <c r="R363" s="30">
        <f t="shared" si="86"/>
        <v>24819.495996809335</v>
      </c>
      <c r="S363" s="10">
        <f t="shared" si="87"/>
        <v>8051.069803999865</v>
      </c>
      <c r="T363" s="31">
        <f t="shared" si="88"/>
        <v>32870.5658008092</v>
      </c>
    </row>
    <row r="364" spans="1:20" s="4" customFormat="1" ht="12.75">
      <c r="A364" s="25" t="s">
        <v>487</v>
      </c>
      <c r="B364" s="26" t="s">
        <v>173</v>
      </c>
      <c r="C364" s="59">
        <v>1772</v>
      </c>
      <c r="D364" s="64">
        <v>1380707</v>
      </c>
      <c r="E364" s="27">
        <v>85850</v>
      </c>
      <c r="F364" s="28">
        <f t="shared" si="75"/>
        <v>28498.693115899827</v>
      </c>
      <c r="G364" s="29">
        <f t="shared" si="76"/>
        <v>0.0013561314042697845</v>
      </c>
      <c r="H364" s="7">
        <f t="shared" si="77"/>
        <v>16.08278392545137</v>
      </c>
      <c r="I364" s="7">
        <f t="shared" si="78"/>
        <v>9892.693115899827</v>
      </c>
      <c r="J364" s="7">
        <f t="shared" si="89"/>
        <v>9892.693115899827</v>
      </c>
      <c r="K364" s="7">
        <f t="shared" si="79"/>
        <v>0.0013564633605800999</v>
      </c>
      <c r="L364" s="30">
        <f t="shared" si="80"/>
        <v>167312.3756811964</v>
      </c>
      <c r="M364" s="10">
        <f t="shared" si="81"/>
        <v>47264.1861194845</v>
      </c>
      <c r="N364" s="31">
        <f t="shared" si="82"/>
        <v>214576.56180068088</v>
      </c>
      <c r="O364" s="7">
        <f t="shared" si="83"/>
        <v>10778.693115899827</v>
      </c>
      <c r="P364" s="7">
        <f t="shared" si="84"/>
        <v>10778.693115899827</v>
      </c>
      <c r="Q364" s="7">
        <f t="shared" si="85"/>
        <v>0.0013631891260602097</v>
      </c>
      <c r="R364" s="30">
        <f t="shared" si="86"/>
        <v>63466.94971982592</v>
      </c>
      <c r="S364" s="10">
        <f t="shared" si="87"/>
        <v>21402.069279145293</v>
      </c>
      <c r="T364" s="31">
        <f t="shared" si="88"/>
        <v>84869.01899897121</v>
      </c>
    </row>
    <row r="365" spans="1:20" s="4" customFormat="1" ht="12.75">
      <c r="A365" s="25" t="s">
        <v>485</v>
      </c>
      <c r="B365" s="26" t="s">
        <v>474</v>
      </c>
      <c r="C365" s="60">
        <v>1168</v>
      </c>
      <c r="D365" s="64">
        <v>5840560</v>
      </c>
      <c r="E365" s="27">
        <v>528050</v>
      </c>
      <c r="F365" s="28">
        <f t="shared" si="75"/>
        <v>12918.803295142505</v>
      </c>
      <c r="G365" s="29">
        <f t="shared" si="76"/>
        <v>0.0006147508162173336</v>
      </c>
      <c r="H365" s="7">
        <f t="shared" si="77"/>
        <v>11.060619259539816</v>
      </c>
      <c r="I365" s="7">
        <f t="shared" si="78"/>
        <v>654.8032951425055</v>
      </c>
      <c r="J365" s="7">
        <f t="shared" si="89"/>
        <v>654.8032951425055</v>
      </c>
      <c r="K365" s="7">
        <f t="shared" si="79"/>
        <v>8.978512401444639E-05</v>
      </c>
      <c r="L365" s="30">
        <f t="shared" si="80"/>
        <v>75844.7294926111</v>
      </c>
      <c r="M365" s="10">
        <f t="shared" si="81"/>
        <v>3128.4448482006774</v>
      </c>
      <c r="N365" s="31">
        <f t="shared" si="82"/>
        <v>78973.17434081179</v>
      </c>
      <c r="O365" s="7">
        <f t="shared" si="83"/>
        <v>1238.8032951425055</v>
      </c>
      <c r="P365" s="7">
        <f t="shared" si="84"/>
        <v>1238.8032951425055</v>
      </c>
      <c r="Q365" s="7">
        <f t="shared" si="85"/>
        <v>0.00015667235008061942</v>
      </c>
      <c r="R365" s="30">
        <f t="shared" si="86"/>
        <v>28770.33819897121</v>
      </c>
      <c r="S365" s="10">
        <f t="shared" si="87"/>
        <v>2459.755896265725</v>
      </c>
      <c r="T365" s="31">
        <f t="shared" si="88"/>
        <v>31230.094095236935</v>
      </c>
    </row>
    <row r="366" spans="1:20" s="4" customFormat="1" ht="12.75">
      <c r="A366" s="25" t="s">
        <v>485</v>
      </c>
      <c r="B366" s="26" t="s">
        <v>475</v>
      </c>
      <c r="C366" s="60">
        <v>189</v>
      </c>
      <c r="D366" s="64">
        <v>1034006</v>
      </c>
      <c r="E366" s="27">
        <v>194950</v>
      </c>
      <c r="F366" s="28">
        <f t="shared" si="75"/>
        <v>1002.4474685816876</v>
      </c>
      <c r="G366" s="29">
        <f t="shared" si="76"/>
        <v>4.7702204720254974E-05</v>
      </c>
      <c r="H366" s="7">
        <f t="shared" si="77"/>
        <v>5.3039548602205695</v>
      </c>
      <c r="I366" s="7">
        <f t="shared" si="78"/>
        <v>-982.0525314183124</v>
      </c>
      <c r="J366" s="7">
        <f t="shared" si="89"/>
        <v>0</v>
      </c>
      <c r="K366" s="7">
        <f t="shared" si="79"/>
        <v>0</v>
      </c>
      <c r="L366" s="30">
        <f t="shared" si="80"/>
        <v>5885.2476772146865</v>
      </c>
      <c r="M366" s="10">
        <f t="shared" si="81"/>
        <v>0</v>
      </c>
      <c r="N366" s="31">
        <f t="shared" si="82"/>
        <v>5885.2476772146865</v>
      </c>
      <c r="O366" s="7">
        <f t="shared" si="83"/>
        <v>-887.5525314183124</v>
      </c>
      <c r="P366" s="7">
        <f t="shared" si="84"/>
        <v>0</v>
      </c>
      <c r="Q366" s="7">
        <f t="shared" si="85"/>
        <v>0</v>
      </c>
      <c r="R366" s="30">
        <f t="shared" si="86"/>
        <v>2232.463180907933</v>
      </c>
      <c r="S366" s="10">
        <f t="shared" si="87"/>
        <v>0</v>
      </c>
      <c r="T366" s="31">
        <f t="shared" si="88"/>
        <v>2232.463180907933</v>
      </c>
    </row>
    <row r="367" spans="1:20" s="4" customFormat="1" ht="12.75">
      <c r="A367" s="25" t="s">
        <v>484</v>
      </c>
      <c r="B367" s="26" t="s">
        <v>93</v>
      </c>
      <c r="C367" s="59">
        <v>4436</v>
      </c>
      <c r="D367" s="64">
        <v>11050974.125</v>
      </c>
      <c r="E367" s="27">
        <v>953050</v>
      </c>
      <c r="F367" s="28">
        <f t="shared" si="75"/>
        <v>51437.09272178794</v>
      </c>
      <c r="G367" s="29">
        <f t="shared" si="76"/>
        <v>0.0024476721266013363</v>
      </c>
      <c r="H367" s="7">
        <f t="shared" si="77"/>
        <v>11.595377078852106</v>
      </c>
      <c r="I367" s="7">
        <f t="shared" si="78"/>
        <v>4859.092721787943</v>
      </c>
      <c r="J367" s="7">
        <f t="shared" si="89"/>
        <v>4859.092721787943</v>
      </c>
      <c r="K367" s="7">
        <f t="shared" si="79"/>
        <v>0.0006662676346619141</v>
      </c>
      <c r="L367" s="30">
        <f t="shared" si="80"/>
        <v>301980.9415967525</v>
      </c>
      <c r="M367" s="10">
        <f t="shared" si="81"/>
        <v>23215.22158665772</v>
      </c>
      <c r="N367" s="31">
        <f t="shared" si="82"/>
        <v>325196.16318341024</v>
      </c>
      <c r="O367" s="7">
        <f t="shared" si="83"/>
        <v>7077.092721787943</v>
      </c>
      <c r="P367" s="7">
        <f t="shared" si="84"/>
        <v>7077.092721787943</v>
      </c>
      <c r="Q367" s="7">
        <f t="shared" si="85"/>
        <v>0.0008950450429124953</v>
      </c>
      <c r="R367" s="30">
        <f t="shared" si="86"/>
        <v>114551.05552494254</v>
      </c>
      <c r="S367" s="10">
        <f t="shared" si="87"/>
        <v>14052.207173726176</v>
      </c>
      <c r="T367" s="31">
        <f t="shared" si="88"/>
        <v>128603.26269866871</v>
      </c>
    </row>
    <row r="368" spans="1:20" s="4" customFormat="1" ht="12.75">
      <c r="A368" s="25" t="s">
        <v>487</v>
      </c>
      <c r="B368" s="26" t="s">
        <v>174</v>
      </c>
      <c r="C368" s="59">
        <v>2598</v>
      </c>
      <c r="D368" s="64">
        <v>4338689</v>
      </c>
      <c r="E368" s="27">
        <v>260950</v>
      </c>
      <c r="F368" s="28">
        <f t="shared" si="75"/>
        <v>43195.68508143323</v>
      </c>
      <c r="G368" s="29">
        <f t="shared" si="76"/>
        <v>0.002055498644434237</v>
      </c>
      <c r="H368" s="7">
        <f t="shared" si="77"/>
        <v>16.626514657980454</v>
      </c>
      <c r="I368" s="7">
        <f t="shared" si="78"/>
        <v>15916.685081433221</v>
      </c>
      <c r="J368" s="7">
        <f t="shared" si="89"/>
        <v>15916.685081433221</v>
      </c>
      <c r="K368" s="7">
        <f t="shared" si="79"/>
        <v>0.002182459304247023</v>
      </c>
      <c r="L368" s="30">
        <f t="shared" si="80"/>
        <v>253596.63549341017</v>
      </c>
      <c r="M368" s="10">
        <f t="shared" si="81"/>
        <v>76044.93106988035</v>
      </c>
      <c r="N368" s="31">
        <f t="shared" si="82"/>
        <v>329641.56656329054</v>
      </c>
      <c r="O368" s="7">
        <f t="shared" si="83"/>
        <v>17215.68508143322</v>
      </c>
      <c r="P368" s="7">
        <f t="shared" si="84"/>
        <v>17215.68508143322</v>
      </c>
      <c r="Q368" s="7">
        <f t="shared" si="85"/>
        <v>0.002177280162663539</v>
      </c>
      <c r="R368" s="30">
        <f t="shared" si="86"/>
        <v>96197.3365595223</v>
      </c>
      <c r="S368" s="10">
        <f t="shared" si="87"/>
        <v>34183.29855381756</v>
      </c>
      <c r="T368" s="31">
        <f t="shared" si="88"/>
        <v>130380.63511333987</v>
      </c>
    </row>
    <row r="369" spans="1:20" s="4" customFormat="1" ht="12.75">
      <c r="A369" s="9" t="s">
        <v>483</v>
      </c>
      <c r="B369" s="26" t="s">
        <v>63</v>
      </c>
      <c r="C369" s="8">
        <v>161</v>
      </c>
      <c r="D369" s="64">
        <v>189404</v>
      </c>
      <c r="E369" s="27">
        <v>11000</v>
      </c>
      <c r="F369" s="28">
        <f t="shared" si="75"/>
        <v>2772.1858181818184</v>
      </c>
      <c r="G369" s="29">
        <f t="shared" si="76"/>
        <v>0.00013191651389832473</v>
      </c>
      <c r="H369" s="7">
        <f t="shared" si="77"/>
        <v>17.218545454545456</v>
      </c>
      <c r="I369" s="7">
        <f t="shared" si="78"/>
        <v>1081.6858181818184</v>
      </c>
      <c r="J369" s="7">
        <f t="shared" si="89"/>
        <v>1081.6858181818184</v>
      </c>
      <c r="K369" s="7">
        <f t="shared" si="79"/>
        <v>0.0001483182751989455</v>
      </c>
      <c r="L369" s="30">
        <f t="shared" si="80"/>
        <v>16275.167186910367</v>
      </c>
      <c r="M369" s="10">
        <f t="shared" si="81"/>
        <v>5167.955705730195</v>
      </c>
      <c r="N369" s="31">
        <f t="shared" si="82"/>
        <v>21443.12289264056</v>
      </c>
      <c r="O369" s="7">
        <f t="shared" si="83"/>
        <v>1162.1858181818184</v>
      </c>
      <c r="P369" s="7">
        <f t="shared" si="84"/>
        <v>1162.1858181818184</v>
      </c>
      <c r="Q369" s="7">
        <f t="shared" si="85"/>
        <v>0.00014698248227049408</v>
      </c>
      <c r="R369" s="30">
        <f t="shared" si="86"/>
        <v>6173.692850441597</v>
      </c>
      <c r="S369" s="10">
        <f t="shared" si="87"/>
        <v>2307.6249716467573</v>
      </c>
      <c r="T369" s="31">
        <f t="shared" si="88"/>
        <v>8481.317822088355</v>
      </c>
    </row>
    <row r="370" spans="1:20" s="4" customFormat="1" ht="12.75">
      <c r="A370" s="25" t="s">
        <v>493</v>
      </c>
      <c r="B370" s="26" t="s">
        <v>336</v>
      </c>
      <c r="C370" s="59">
        <v>3411</v>
      </c>
      <c r="D370" s="64">
        <v>4562768</v>
      </c>
      <c r="E370" s="27">
        <v>253950</v>
      </c>
      <c r="F370" s="28">
        <f t="shared" si="75"/>
        <v>61286.0864264619</v>
      </c>
      <c r="G370" s="29">
        <f t="shared" si="76"/>
        <v>0.0029163437814398513</v>
      </c>
      <c r="H370" s="7">
        <f t="shared" si="77"/>
        <v>17.96719039180941</v>
      </c>
      <c r="I370" s="7">
        <f t="shared" si="78"/>
        <v>25470.586426461898</v>
      </c>
      <c r="J370" s="7">
        <f t="shared" si="89"/>
        <v>25470.586426461898</v>
      </c>
      <c r="K370" s="7">
        <f t="shared" si="79"/>
        <v>0.0034924683152714746</v>
      </c>
      <c r="L370" s="30">
        <f t="shared" si="80"/>
        <v>359803.19078188384</v>
      </c>
      <c r="M370" s="10">
        <f t="shared" si="81"/>
        <v>121690.4763272049</v>
      </c>
      <c r="N370" s="31">
        <f t="shared" si="82"/>
        <v>481493.66710908874</v>
      </c>
      <c r="O370" s="7">
        <f t="shared" si="83"/>
        <v>27176.086426461898</v>
      </c>
      <c r="P370" s="7">
        <f t="shared" si="84"/>
        <v>27176.086426461898</v>
      </c>
      <c r="Q370" s="7">
        <f t="shared" si="85"/>
        <v>0.0034369793357209464</v>
      </c>
      <c r="R370" s="30">
        <f t="shared" si="86"/>
        <v>136484.88897138505</v>
      </c>
      <c r="S370" s="10">
        <f t="shared" si="87"/>
        <v>53960.57557081886</v>
      </c>
      <c r="T370" s="31">
        <f t="shared" si="88"/>
        <v>190445.4645422039</v>
      </c>
    </row>
    <row r="371" spans="1:20" s="4" customFormat="1" ht="12.75">
      <c r="A371" s="25" t="s">
        <v>494</v>
      </c>
      <c r="B371" s="26" t="s">
        <v>365</v>
      </c>
      <c r="C371" s="59">
        <v>488</v>
      </c>
      <c r="D371" s="64">
        <v>472883</v>
      </c>
      <c r="E371" s="27">
        <v>31950</v>
      </c>
      <c r="F371" s="28">
        <f t="shared" si="75"/>
        <v>7222.751298904538</v>
      </c>
      <c r="G371" s="29">
        <f t="shared" si="76"/>
        <v>0.0003436999662349447</v>
      </c>
      <c r="H371" s="7">
        <f t="shared" si="77"/>
        <v>14.800719874804383</v>
      </c>
      <c r="I371" s="7">
        <f t="shared" si="78"/>
        <v>2098.7512989045385</v>
      </c>
      <c r="J371" s="7">
        <f t="shared" si="89"/>
        <v>2098.7512989045385</v>
      </c>
      <c r="K371" s="7">
        <f t="shared" si="79"/>
        <v>0.0002877759581319987</v>
      </c>
      <c r="L371" s="30">
        <f t="shared" si="80"/>
        <v>42403.898096644676</v>
      </c>
      <c r="M371" s="10">
        <f t="shared" si="81"/>
        <v>10027.175699052425</v>
      </c>
      <c r="N371" s="31">
        <f t="shared" si="82"/>
        <v>52431.0737956971</v>
      </c>
      <c r="O371" s="7">
        <f t="shared" si="83"/>
        <v>2342.7512989045385</v>
      </c>
      <c r="P371" s="7">
        <f t="shared" si="84"/>
        <v>2342.7512989045385</v>
      </c>
      <c r="Q371" s="7">
        <f t="shared" si="85"/>
        <v>0.0002962894537760935</v>
      </c>
      <c r="R371" s="30">
        <f t="shared" si="86"/>
        <v>16085.15841979541</v>
      </c>
      <c r="S371" s="10">
        <f t="shared" si="87"/>
        <v>4651.744424284668</v>
      </c>
      <c r="T371" s="31">
        <f t="shared" si="88"/>
        <v>20736.90284408008</v>
      </c>
    </row>
    <row r="372" spans="1:20" s="4" customFormat="1" ht="12.75">
      <c r="A372" s="25" t="s">
        <v>496</v>
      </c>
      <c r="B372" s="26" t="s">
        <v>427</v>
      </c>
      <c r="C372" s="59">
        <v>574</v>
      </c>
      <c r="D372" s="64">
        <v>730892</v>
      </c>
      <c r="E372" s="27">
        <v>48500</v>
      </c>
      <c r="F372" s="28">
        <f t="shared" si="75"/>
        <v>8650.14449484536</v>
      </c>
      <c r="G372" s="29">
        <f t="shared" si="76"/>
        <v>0.00041162352790087916</v>
      </c>
      <c r="H372" s="7">
        <f t="shared" si="77"/>
        <v>15.069938144329896</v>
      </c>
      <c r="I372" s="7">
        <f t="shared" si="78"/>
        <v>2623.1444948453604</v>
      </c>
      <c r="J372" s="7">
        <f t="shared" si="89"/>
        <v>2623.1444948453604</v>
      </c>
      <c r="K372" s="7">
        <f t="shared" si="79"/>
        <v>0.0003596795488425981</v>
      </c>
      <c r="L372" s="30">
        <f t="shared" si="80"/>
        <v>50783.950672136045</v>
      </c>
      <c r="M372" s="10">
        <f t="shared" si="81"/>
        <v>12532.56197985225</v>
      </c>
      <c r="N372" s="31">
        <f t="shared" si="82"/>
        <v>63316.51265198829</v>
      </c>
      <c r="O372" s="7">
        <f t="shared" si="83"/>
        <v>2910.1444948453604</v>
      </c>
      <c r="P372" s="7">
        <f t="shared" si="84"/>
        <v>2910.1444948453604</v>
      </c>
      <c r="Q372" s="7">
        <f t="shared" si="85"/>
        <v>0.00036804808226567626</v>
      </c>
      <c r="R372" s="30">
        <f t="shared" si="86"/>
        <v>19263.981105761144</v>
      </c>
      <c r="S372" s="10">
        <f t="shared" si="87"/>
        <v>5778.354891571117</v>
      </c>
      <c r="T372" s="31">
        <f t="shared" si="88"/>
        <v>25042.335997332262</v>
      </c>
    </row>
    <row r="373" spans="1:20" s="4" customFormat="1" ht="12.75">
      <c r="A373" s="25" t="s">
        <v>488</v>
      </c>
      <c r="B373" s="26" t="s">
        <v>194</v>
      </c>
      <c r="C373" s="59">
        <v>7297</v>
      </c>
      <c r="D373" s="64">
        <v>15130174</v>
      </c>
      <c r="E373" s="27">
        <v>755550</v>
      </c>
      <c r="F373" s="28">
        <f t="shared" si="75"/>
        <v>146125.17990602873</v>
      </c>
      <c r="G373" s="29">
        <f t="shared" si="76"/>
        <v>0.006953474835468107</v>
      </c>
      <c r="H373" s="7">
        <f t="shared" si="77"/>
        <v>20.02537753954073</v>
      </c>
      <c r="I373" s="7">
        <f t="shared" si="78"/>
        <v>69506.67990602872</v>
      </c>
      <c r="J373" s="7">
        <f t="shared" si="89"/>
        <v>69506.67990602872</v>
      </c>
      <c r="K373" s="7">
        <f t="shared" si="79"/>
        <v>0.00953059632028433</v>
      </c>
      <c r="L373" s="30">
        <f t="shared" si="80"/>
        <v>857883.2333641185</v>
      </c>
      <c r="M373" s="10">
        <f t="shared" si="81"/>
        <v>332081.1246379353</v>
      </c>
      <c r="N373" s="31">
        <f t="shared" si="82"/>
        <v>1189964.3580020538</v>
      </c>
      <c r="O373" s="7">
        <f t="shared" si="83"/>
        <v>73155.17990602872</v>
      </c>
      <c r="P373" s="7">
        <f t="shared" si="84"/>
        <v>73155.17990602872</v>
      </c>
      <c r="Q373" s="7">
        <f t="shared" si="85"/>
        <v>0.009251988593660922</v>
      </c>
      <c r="R373" s="30">
        <f t="shared" si="86"/>
        <v>325422.62229990744</v>
      </c>
      <c r="S373" s="10">
        <f t="shared" si="87"/>
        <v>145256.22092047648</v>
      </c>
      <c r="T373" s="31">
        <f t="shared" si="88"/>
        <v>470678.8432203839</v>
      </c>
    </row>
    <row r="374" spans="1:20" s="4" customFormat="1" ht="12.75">
      <c r="A374" s="25" t="s">
        <v>488</v>
      </c>
      <c r="B374" s="26" t="s">
        <v>195</v>
      </c>
      <c r="C374" s="59">
        <v>3330</v>
      </c>
      <c r="D374" s="64">
        <v>12721443.806</v>
      </c>
      <c r="E374" s="27">
        <v>971750</v>
      </c>
      <c r="F374" s="28">
        <f t="shared" si="75"/>
        <v>43593.93658243376</v>
      </c>
      <c r="G374" s="29">
        <f t="shared" si="76"/>
        <v>0.0020744497368618085</v>
      </c>
      <c r="H374" s="7">
        <f t="shared" si="77"/>
        <v>13.091272246977104</v>
      </c>
      <c r="I374" s="7">
        <f t="shared" si="78"/>
        <v>8628.936582433755</v>
      </c>
      <c r="J374" s="7">
        <f t="shared" si="89"/>
        <v>8628.936582433755</v>
      </c>
      <c r="K374" s="7">
        <f t="shared" si="79"/>
        <v>0.0011831799670433824</v>
      </c>
      <c r="L374" s="30">
        <f t="shared" si="80"/>
        <v>255934.72182179088</v>
      </c>
      <c r="M374" s="10">
        <f t="shared" si="81"/>
        <v>41226.3536195099</v>
      </c>
      <c r="N374" s="31">
        <f t="shared" si="82"/>
        <v>297161.07544130075</v>
      </c>
      <c r="O374" s="7">
        <f t="shared" si="83"/>
        <v>10293.936582433755</v>
      </c>
      <c r="P374" s="7">
        <f t="shared" si="84"/>
        <v>10293.936582433755</v>
      </c>
      <c r="Q374" s="7">
        <f t="shared" si="85"/>
        <v>0.0013018816161327945</v>
      </c>
      <c r="R374" s="30">
        <f t="shared" si="86"/>
        <v>97084.24768513264</v>
      </c>
      <c r="S374" s="10">
        <f t="shared" si="87"/>
        <v>20439.541373284872</v>
      </c>
      <c r="T374" s="31">
        <f t="shared" si="88"/>
        <v>117523.7890584175</v>
      </c>
    </row>
    <row r="375" spans="1:20" s="4" customFormat="1" ht="12.75">
      <c r="A375" s="25" t="s">
        <v>487</v>
      </c>
      <c r="B375" s="26" t="s">
        <v>175</v>
      </c>
      <c r="C375" s="59">
        <v>1010</v>
      </c>
      <c r="D375" s="64">
        <v>1949078</v>
      </c>
      <c r="E375" s="27">
        <v>299600</v>
      </c>
      <c r="F375" s="28">
        <f t="shared" si="75"/>
        <v>6570.656809078771</v>
      </c>
      <c r="G375" s="29">
        <f t="shared" si="76"/>
        <v>0.0003126695673107699</v>
      </c>
      <c r="H375" s="7">
        <f t="shared" si="77"/>
        <v>6.50560080106809</v>
      </c>
      <c r="I375" s="7">
        <f t="shared" si="78"/>
        <v>-4034.3431909212286</v>
      </c>
      <c r="J375" s="7">
        <f t="shared" si="89"/>
        <v>0</v>
      </c>
      <c r="K375" s="7">
        <f t="shared" si="79"/>
        <v>0</v>
      </c>
      <c r="L375" s="30">
        <f t="shared" si="80"/>
        <v>38575.53032491354</v>
      </c>
      <c r="M375" s="10">
        <f t="shared" si="81"/>
        <v>0</v>
      </c>
      <c r="N375" s="31">
        <f t="shared" si="82"/>
        <v>38575.53032491354</v>
      </c>
      <c r="O375" s="7">
        <f t="shared" si="83"/>
        <v>-3529.3431909212286</v>
      </c>
      <c r="P375" s="7">
        <f t="shared" si="84"/>
        <v>0</v>
      </c>
      <c r="Q375" s="7">
        <f t="shared" si="85"/>
        <v>0</v>
      </c>
      <c r="R375" s="30">
        <f t="shared" si="86"/>
        <v>14632.93575014403</v>
      </c>
      <c r="S375" s="10">
        <f t="shared" si="87"/>
        <v>0</v>
      </c>
      <c r="T375" s="31">
        <f t="shared" si="88"/>
        <v>14632.93575014403</v>
      </c>
    </row>
    <row r="376" spans="1:20" s="4" customFormat="1" ht="12.75">
      <c r="A376" s="25" t="s">
        <v>496</v>
      </c>
      <c r="B376" s="26" t="s">
        <v>428</v>
      </c>
      <c r="C376" s="59">
        <v>303</v>
      </c>
      <c r="D376" s="64">
        <v>594610</v>
      </c>
      <c r="E376" s="27">
        <v>75450</v>
      </c>
      <c r="F376" s="28">
        <f t="shared" si="75"/>
        <v>2387.8970178926443</v>
      </c>
      <c r="G376" s="29">
        <f t="shared" si="76"/>
        <v>0.00011362984691812719</v>
      </c>
      <c r="H376" s="7">
        <f t="shared" si="77"/>
        <v>7.880848243870113</v>
      </c>
      <c r="I376" s="7">
        <f t="shared" si="78"/>
        <v>-793.6029821073558</v>
      </c>
      <c r="J376" s="7">
        <f t="shared" si="89"/>
        <v>0</v>
      </c>
      <c r="K376" s="7">
        <f t="shared" si="79"/>
        <v>0</v>
      </c>
      <c r="L376" s="30">
        <f t="shared" si="80"/>
        <v>14019.054183321907</v>
      </c>
      <c r="M376" s="10">
        <f t="shared" si="81"/>
        <v>0</v>
      </c>
      <c r="N376" s="31">
        <f t="shared" si="82"/>
        <v>14019.054183321907</v>
      </c>
      <c r="O376" s="7">
        <f t="shared" si="83"/>
        <v>-642.1029821073558</v>
      </c>
      <c r="P376" s="7">
        <f t="shared" si="84"/>
        <v>0</v>
      </c>
      <c r="Q376" s="7">
        <f t="shared" si="85"/>
        <v>0</v>
      </c>
      <c r="R376" s="30">
        <f t="shared" si="86"/>
        <v>5317.876835768352</v>
      </c>
      <c r="S376" s="10">
        <f t="shared" si="87"/>
        <v>0</v>
      </c>
      <c r="T376" s="31">
        <f t="shared" si="88"/>
        <v>5317.876835768352</v>
      </c>
    </row>
    <row r="377" spans="1:20" s="4" customFormat="1" ht="12.75">
      <c r="A377" s="25" t="s">
        <v>490</v>
      </c>
      <c r="B377" s="26" t="s">
        <v>244</v>
      </c>
      <c r="C377" s="59">
        <v>369</v>
      </c>
      <c r="D377" s="64">
        <v>1152869</v>
      </c>
      <c r="E377" s="27">
        <v>167100</v>
      </c>
      <c r="F377" s="28">
        <f t="shared" si="75"/>
        <v>2545.832800718133</v>
      </c>
      <c r="G377" s="29">
        <f t="shared" si="76"/>
        <v>0.00012114533803473853</v>
      </c>
      <c r="H377" s="7">
        <f t="shared" si="77"/>
        <v>6.899275882704967</v>
      </c>
      <c r="I377" s="7">
        <f t="shared" si="78"/>
        <v>-1328.6671992818672</v>
      </c>
      <c r="J377" s="7">
        <f t="shared" si="89"/>
        <v>0</v>
      </c>
      <c r="K377" s="7">
        <f t="shared" si="79"/>
        <v>0</v>
      </c>
      <c r="L377" s="30">
        <f t="shared" si="80"/>
        <v>14946.276035992034</v>
      </c>
      <c r="M377" s="10">
        <f t="shared" si="81"/>
        <v>0</v>
      </c>
      <c r="N377" s="31">
        <f t="shared" si="82"/>
        <v>14946.276035992034</v>
      </c>
      <c r="O377" s="7">
        <f t="shared" si="83"/>
        <v>-1144.1671992818672</v>
      </c>
      <c r="P377" s="7">
        <f t="shared" si="84"/>
        <v>0</v>
      </c>
      <c r="Q377" s="7">
        <f t="shared" si="85"/>
        <v>0</v>
      </c>
      <c r="R377" s="30">
        <f t="shared" si="86"/>
        <v>5669.601820025763</v>
      </c>
      <c r="S377" s="10">
        <f t="shared" si="87"/>
        <v>0</v>
      </c>
      <c r="T377" s="31">
        <f t="shared" si="88"/>
        <v>5669.601820025763</v>
      </c>
    </row>
    <row r="378" spans="1:20" s="4" customFormat="1" ht="12.75">
      <c r="A378" s="25" t="s">
        <v>490</v>
      </c>
      <c r="B378" s="26" t="s">
        <v>245</v>
      </c>
      <c r="C378" s="59">
        <v>5841</v>
      </c>
      <c r="D378" s="64">
        <v>11120880</v>
      </c>
      <c r="E378" s="27">
        <v>519600</v>
      </c>
      <c r="F378" s="28">
        <f t="shared" si="75"/>
        <v>125013.58752886836</v>
      </c>
      <c r="G378" s="29">
        <f t="shared" si="76"/>
        <v>0.0059488640871655256</v>
      </c>
      <c r="H378" s="7">
        <f t="shared" si="77"/>
        <v>21.402771362586606</v>
      </c>
      <c r="I378" s="7">
        <f t="shared" si="78"/>
        <v>63683.08752886836</v>
      </c>
      <c r="J378" s="7">
        <f t="shared" si="89"/>
        <v>63683.08752886836</v>
      </c>
      <c r="K378" s="7">
        <f t="shared" si="79"/>
        <v>0.008732078707939184</v>
      </c>
      <c r="L378" s="30">
        <f t="shared" si="80"/>
        <v>733939.6314357531</v>
      </c>
      <c r="M378" s="10">
        <f t="shared" si="81"/>
        <v>304257.826090876</v>
      </c>
      <c r="N378" s="31">
        <f t="shared" si="82"/>
        <v>1038197.4575266291</v>
      </c>
      <c r="O378" s="7">
        <f t="shared" si="83"/>
        <v>66603.58752886836</v>
      </c>
      <c r="P378" s="7">
        <f t="shared" si="84"/>
        <v>66603.58752886836</v>
      </c>
      <c r="Q378" s="7">
        <f t="shared" si="85"/>
        <v>0.00842340395998677</v>
      </c>
      <c r="R378" s="30">
        <f t="shared" si="86"/>
        <v>278406.8392793466</v>
      </c>
      <c r="S378" s="10">
        <f t="shared" si="87"/>
        <v>132247.4421717923</v>
      </c>
      <c r="T378" s="31">
        <f t="shared" si="88"/>
        <v>410654.2814511389</v>
      </c>
    </row>
    <row r="379" spans="1:20" s="4" customFormat="1" ht="12.75">
      <c r="A379" s="9" t="s">
        <v>482</v>
      </c>
      <c r="B379" s="26" t="s">
        <v>11</v>
      </c>
      <c r="C379" s="8">
        <v>4876</v>
      </c>
      <c r="D379" s="64">
        <v>4789904</v>
      </c>
      <c r="E379" s="27">
        <v>281800</v>
      </c>
      <c r="F379" s="28">
        <f t="shared" si="75"/>
        <v>82879.95707594039</v>
      </c>
      <c r="G379" s="29">
        <f t="shared" si="76"/>
        <v>0.003943904098272741</v>
      </c>
      <c r="H379" s="7">
        <f t="shared" si="77"/>
        <v>16.997530163236338</v>
      </c>
      <c r="I379" s="7">
        <f t="shared" si="78"/>
        <v>31681.957075940383</v>
      </c>
      <c r="J379" s="7">
        <f t="shared" si="89"/>
        <v>31681.957075940383</v>
      </c>
      <c r="K379" s="7">
        <f t="shared" si="79"/>
        <v>0.004344157193748709</v>
      </c>
      <c r="L379" s="30">
        <f t="shared" si="80"/>
        <v>486578.1900361831</v>
      </c>
      <c r="M379" s="10">
        <f t="shared" si="81"/>
        <v>151366.45788193558</v>
      </c>
      <c r="N379" s="31">
        <f t="shared" si="82"/>
        <v>637944.6479181186</v>
      </c>
      <c r="O379" s="7">
        <f t="shared" si="83"/>
        <v>34119.95707594038</v>
      </c>
      <c r="P379" s="7">
        <f t="shared" si="84"/>
        <v>34119.95707594038</v>
      </c>
      <c r="Q379" s="7">
        <f t="shared" si="85"/>
        <v>0.004315175686647251</v>
      </c>
      <c r="R379" s="30">
        <f t="shared" si="86"/>
        <v>184574.7117991643</v>
      </c>
      <c r="S379" s="10">
        <f t="shared" si="87"/>
        <v>67748.25828036184</v>
      </c>
      <c r="T379" s="31">
        <f t="shared" si="88"/>
        <v>252322.97007952613</v>
      </c>
    </row>
    <row r="380" spans="1:20" s="4" customFormat="1" ht="12.75">
      <c r="A380" s="25" t="s">
        <v>497</v>
      </c>
      <c r="B380" s="26" t="s">
        <v>459</v>
      </c>
      <c r="C380" s="59">
        <v>18482</v>
      </c>
      <c r="D380" s="64">
        <v>35926201</v>
      </c>
      <c r="E380" s="27">
        <v>2042100</v>
      </c>
      <c r="F380" s="28">
        <f t="shared" si="75"/>
        <v>325149.62385877286</v>
      </c>
      <c r="G380" s="29">
        <f t="shared" si="76"/>
        <v>0.015472485499883502</v>
      </c>
      <c r="H380" s="7">
        <f t="shared" si="77"/>
        <v>17.592772636011947</v>
      </c>
      <c r="I380" s="7">
        <f t="shared" si="78"/>
        <v>131088.6238587728</v>
      </c>
      <c r="J380" s="7">
        <f t="shared" si="89"/>
        <v>131088.6238587728</v>
      </c>
      <c r="K380" s="7">
        <f t="shared" si="79"/>
        <v>0.017974571046533227</v>
      </c>
      <c r="L380" s="30">
        <f t="shared" si="80"/>
        <v>1908914.0613717232</v>
      </c>
      <c r="M380" s="10">
        <f t="shared" si="81"/>
        <v>626300.3454792373</v>
      </c>
      <c r="N380" s="31">
        <f t="shared" si="82"/>
        <v>2535214.4068509606</v>
      </c>
      <c r="O380" s="7">
        <f t="shared" si="83"/>
        <v>140329.6238587728</v>
      </c>
      <c r="P380" s="7">
        <f t="shared" si="84"/>
        <v>140329.6238587728</v>
      </c>
      <c r="Q380" s="7">
        <f t="shared" si="85"/>
        <v>0.01774758917908284</v>
      </c>
      <c r="R380" s="30">
        <f t="shared" si="86"/>
        <v>724112.3213945479</v>
      </c>
      <c r="S380" s="10">
        <f t="shared" si="87"/>
        <v>278637.1501116006</v>
      </c>
      <c r="T380" s="31">
        <f t="shared" si="88"/>
        <v>1002749.4715061486</v>
      </c>
    </row>
    <row r="381" spans="1:20" s="4" customFormat="1" ht="12.75">
      <c r="A381" s="9" t="s">
        <v>483</v>
      </c>
      <c r="B381" s="26" t="s">
        <v>503</v>
      </c>
      <c r="C381" s="8">
        <v>747</v>
      </c>
      <c r="D381" s="64">
        <v>891614</v>
      </c>
      <c r="E381" s="27">
        <v>65950</v>
      </c>
      <c r="F381" s="28">
        <f t="shared" si="75"/>
        <v>10099.100197119029</v>
      </c>
      <c r="G381" s="29">
        <f t="shared" si="76"/>
        <v>0.00048057315738942623</v>
      </c>
      <c r="H381" s="7">
        <f t="shared" si="77"/>
        <v>13.519545109931766</v>
      </c>
      <c r="I381" s="7">
        <f t="shared" si="78"/>
        <v>2255.600197119029</v>
      </c>
      <c r="J381" s="7">
        <f t="shared" si="89"/>
        <v>2255.600197119029</v>
      </c>
      <c r="K381" s="7">
        <f t="shared" si="79"/>
        <v>0.0003092827188373682</v>
      </c>
      <c r="L381" s="30">
        <f t="shared" si="80"/>
        <v>59290.59411077743</v>
      </c>
      <c r="M381" s="10">
        <f t="shared" si="81"/>
        <v>10776.55055896098</v>
      </c>
      <c r="N381" s="31">
        <f t="shared" si="82"/>
        <v>70067.14466973841</v>
      </c>
      <c r="O381" s="7">
        <f t="shared" si="83"/>
        <v>2629.100197119029</v>
      </c>
      <c r="P381" s="7">
        <f t="shared" si="84"/>
        <v>2629.100197119029</v>
      </c>
      <c r="Q381" s="7">
        <f t="shared" si="85"/>
        <v>0.00033250420635398323</v>
      </c>
      <c r="R381" s="30">
        <f t="shared" si="86"/>
        <v>22490.82376582515</v>
      </c>
      <c r="S381" s="10">
        <f t="shared" si="87"/>
        <v>5220.316039757537</v>
      </c>
      <c r="T381" s="31">
        <f t="shared" si="88"/>
        <v>27711.139805582687</v>
      </c>
    </row>
    <row r="382" spans="1:20" s="4" customFormat="1" ht="12.75">
      <c r="A382" s="25" t="s">
        <v>494</v>
      </c>
      <c r="B382" s="26" t="s">
        <v>504</v>
      </c>
      <c r="C382" s="59">
        <v>2005</v>
      </c>
      <c r="D382" s="64">
        <v>2106958</v>
      </c>
      <c r="E382" s="27">
        <v>154600</v>
      </c>
      <c r="F382" s="28">
        <f t="shared" si="75"/>
        <v>27325.03745148771</v>
      </c>
      <c r="G382" s="29">
        <f t="shared" si="76"/>
        <v>0.0013002821308369479</v>
      </c>
      <c r="H382" s="7">
        <f t="shared" si="77"/>
        <v>13.628447606727038</v>
      </c>
      <c r="I382" s="7">
        <f t="shared" si="78"/>
        <v>6272.537451487711</v>
      </c>
      <c r="J382" s="7">
        <f t="shared" si="89"/>
        <v>6272.537451487711</v>
      </c>
      <c r="K382" s="7">
        <f t="shared" si="79"/>
        <v>0.0008600759298935997</v>
      </c>
      <c r="L382" s="30">
        <f t="shared" si="80"/>
        <v>160421.98542204</v>
      </c>
      <c r="M382" s="10">
        <f t="shared" si="81"/>
        <v>29968.217357522462</v>
      </c>
      <c r="N382" s="31">
        <f t="shared" si="82"/>
        <v>190390.20277956245</v>
      </c>
      <c r="O382" s="7">
        <f t="shared" si="83"/>
        <v>7275.037451487711</v>
      </c>
      <c r="P382" s="7">
        <f t="shared" si="84"/>
        <v>7275.037451487711</v>
      </c>
      <c r="Q382" s="7">
        <f t="shared" si="85"/>
        <v>0.0009200792562615711</v>
      </c>
      <c r="R382" s="30">
        <f t="shared" si="86"/>
        <v>60853.20372316916</v>
      </c>
      <c r="S382" s="10">
        <f t="shared" si="87"/>
        <v>14445.244323306666</v>
      </c>
      <c r="T382" s="31">
        <f t="shared" si="88"/>
        <v>75298.44804647582</v>
      </c>
    </row>
    <row r="383" spans="1:20" s="4" customFormat="1" ht="12.75">
      <c r="A383" s="9" t="s">
        <v>483</v>
      </c>
      <c r="B383" s="26" t="s">
        <v>505</v>
      </c>
      <c r="C383" s="8">
        <v>485</v>
      </c>
      <c r="D383" s="64">
        <v>339510</v>
      </c>
      <c r="E383" s="27">
        <v>24550</v>
      </c>
      <c r="F383" s="28">
        <f t="shared" si="75"/>
        <v>6707.224032586558</v>
      </c>
      <c r="G383" s="29">
        <f t="shared" si="76"/>
        <v>0.0003191682197170275</v>
      </c>
      <c r="H383" s="7">
        <f t="shared" si="77"/>
        <v>13.829327902240326</v>
      </c>
      <c r="I383" s="7">
        <f t="shared" si="78"/>
        <v>1614.7240325865582</v>
      </c>
      <c r="J383" s="7">
        <f t="shared" si="89"/>
        <v>1614.7240325865582</v>
      </c>
      <c r="K383" s="7">
        <f t="shared" si="79"/>
        <v>0.00022140725098724397</v>
      </c>
      <c r="L383" s="30">
        <f t="shared" si="80"/>
        <v>39377.29995386978</v>
      </c>
      <c r="M383" s="10">
        <f t="shared" si="81"/>
        <v>7714.645174337221</v>
      </c>
      <c r="N383" s="31">
        <f t="shared" si="82"/>
        <v>47091.945128207</v>
      </c>
      <c r="O383" s="7">
        <f t="shared" si="83"/>
        <v>1857.2240325865582</v>
      </c>
      <c r="P383" s="7">
        <f t="shared" si="84"/>
        <v>1857.2240325865582</v>
      </c>
      <c r="Q383" s="7">
        <f t="shared" si="85"/>
        <v>0.0002348844687066066</v>
      </c>
      <c r="R383" s="30">
        <f t="shared" si="86"/>
        <v>14937.072682756887</v>
      </c>
      <c r="S383" s="10">
        <f t="shared" si="87"/>
        <v>3687.686158693724</v>
      </c>
      <c r="T383" s="31">
        <f t="shared" si="88"/>
        <v>18624.75884145061</v>
      </c>
    </row>
    <row r="384" spans="1:20" s="4" customFormat="1" ht="12.75">
      <c r="A384" s="25" t="s">
        <v>488</v>
      </c>
      <c r="B384" s="26" t="s">
        <v>506</v>
      </c>
      <c r="C384" s="59">
        <v>2591</v>
      </c>
      <c r="D384" s="64">
        <v>6590598</v>
      </c>
      <c r="E384" s="27">
        <v>834900</v>
      </c>
      <c r="F384" s="28">
        <f t="shared" si="75"/>
        <v>20453.035594682</v>
      </c>
      <c r="G384" s="29">
        <f t="shared" si="76"/>
        <v>0.0009732728363996844</v>
      </c>
      <c r="H384" s="7">
        <f t="shared" si="77"/>
        <v>7.893877111031261</v>
      </c>
      <c r="I384" s="7">
        <f t="shared" si="78"/>
        <v>-6752.464405318002</v>
      </c>
      <c r="J384" s="7">
        <f t="shared" si="89"/>
        <v>0</v>
      </c>
      <c r="K384" s="7">
        <f t="shared" si="79"/>
        <v>0</v>
      </c>
      <c r="L384" s="30">
        <f t="shared" si="80"/>
        <v>120077.29481914763</v>
      </c>
      <c r="M384" s="10">
        <f t="shared" si="81"/>
        <v>0</v>
      </c>
      <c r="N384" s="31">
        <f t="shared" si="82"/>
        <v>120077.29481914763</v>
      </c>
      <c r="O384" s="7">
        <f t="shared" si="83"/>
        <v>-5456.964405318002</v>
      </c>
      <c r="P384" s="7">
        <f t="shared" si="84"/>
        <v>0</v>
      </c>
      <c r="Q384" s="7">
        <f t="shared" si="85"/>
        <v>0</v>
      </c>
      <c r="R384" s="30">
        <f t="shared" si="86"/>
        <v>45549.16874350523</v>
      </c>
      <c r="S384" s="10">
        <f t="shared" si="87"/>
        <v>0</v>
      </c>
      <c r="T384" s="31">
        <f t="shared" si="88"/>
        <v>45549.16874350523</v>
      </c>
    </row>
    <row r="385" spans="1:20" s="4" customFormat="1" ht="12.75">
      <c r="A385" s="9" t="s">
        <v>483</v>
      </c>
      <c r="B385" s="26" t="s">
        <v>507</v>
      </c>
      <c r="C385" s="8">
        <v>267</v>
      </c>
      <c r="D385" s="64">
        <v>150318</v>
      </c>
      <c r="E385" s="27">
        <v>18850</v>
      </c>
      <c r="F385" s="28">
        <f t="shared" si="75"/>
        <v>2129.1727320954906</v>
      </c>
      <c r="G385" s="29">
        <f t="shared" si="76"/>
        <v>0.00010131826029238683</v>
      </c>
      <c r="H385" s="7">
        <f t="shared" si="77"/>
        <v>7.974429708222812</v>
      </c>
      <c r="I385" s="7">
        <f t="shared" si="78"/>
        <v>-674.3272679045093</v>
      </c>
      <c r="J385" s="7">
        <f t="shared" si="89"/>
        <v>0</v>
      </c>
      <c r="K385" s="7">
        <f t="shared" si="79"/>
        <v>0</v>
      </c>
      <c r="L385" s="30">
        <f t="shared" si="80"/>
        <v>12500.115236644673</v>
      </c>
      <c r="M385" s="10">
        <f t="shared" si="81"/>
        <v>0</v>
      </c>
      <c r="N385" s="31">
        <f t="shared" si="82"/>
        <v>12500.115236644673</v>
      </c>
      <c r="O385" s="7">
        <f t="shared" si="83"/>
        <v>-540.8272679045093</v>
      </c>
      <c r="P385" s="7">
        <f t="shared" si="84"/>
        <v>0</v>
      </c>
      <c r="Q385" s="7">
        <f t="shared" si="85"/>
        <v>0</v>
      </c>
      <c r="R385" s="30">
        <f t="shared" si="86"/>
        <v>4741.694581683703</v>
      </c>
      <c r="S385" s="10">
        <f t="shared" si="87"/>
        <v>0</v>
      </c>
      <c r="T385" s="31">
        <f t="shared" si="88"/>
        <v>4741.694581683703</v>
      </c>
    </row>
    <row r="386" spans="1:20" s="4" customFormat="1" ht="12.75">
      <c r="A386" s="25" t="s">
        <v>485</v>
      </c>
      <c r="B386" s="26" t="s">
        <v>114</v>
      </c>
      <c r="C386" s="60">
        <v>133</v>
      </c>
      <c r="D386" s="64">
        <v>528512</v>
      </c>
      <c r="E386" s="27">
        <v>127000</v>
      </c>
      <c r="F386" s="28">
        <f t="shared" si="75"/>
        <v>553.4810708661417</v>
      </c>
      <c r="G386" s="29">
        <f t="shared" si="76"/>
        <v>2.6337806397574013E-05</v>
      </c>
      <c r="H386" s="7">
        <f t="shared" si="77"/>
        <v>4.161511811023622</v>
      </c>
      <c r="I386" s="7">
        <f t="shared" si="78"/>
        <v>-843.0189291338583</v>
      </c>
      <c r="J386" s="7">
        <f t="shared" si="89"/>
        <v>0</v>
      </c>
      <c r="K386" s="7">
        <f t="shared" si="79"/>
        <v>0</v>
      </c>
      <c r="L386" s="30">
        <f t="shared" si="80"/>
        <v>3249.420332524707</v>
      </c>
      <c r="M386" s="10">
        <f t="shared" si="81"/>
        <v>0</v>
      </c>
      <c r="N386" s="31">
        <f t="shared" si="82"/>
        <v>3249.420332524707</v>
      </c>
      <c r="O386" s="7">
        <f t="shared" si="83"/>
        <v>-776.5189291338583</v>
      </c>
      <c r="P386" s="7">
        <f t="shared" si="84"/>
        <v>0</v>
      </c>
      <c r="Q386" s="7">
        <f t="shared" si="85"/>
        <v>0</v>
      </c>
      <c r="R386" s="30">
        <f t="shared" si="86"/>
        <v>1232.6093394064637</v>
      </c>
      <c r="S386" s="10">
        <f t="shared" si="87"/>
        <v>0</v>
      </c>
      <c r="T386" s="31">
        <f t="shared" si="88"/>
        <v>1232.6093394064637</v>
      </c>
    </row>
    <row r="387" spans="1:20" s="4" customFormat="1" ht="12.75">
      <c r="A387" s="25" t="s">
        <v>497</v>
      </c>
      <c r="B387" s="26" t="s">
        <v>460</v>
      </c>
      <c r="C387" s="59">
        <v>20798</v>
      </c>
      <c r="D387" s="64">
        <v>27394427</v>
      </c>
      <c r="E387" s="27">
        <v>1336000</v>
      </c>
      <c r="F387" s="28">
        <f t="shared" si="75"/>
        <v>426459.0514565868</v>
      </c>
      <c r="G387" s="29">
        <f t="shared" si="76"/>
        <v>0.020293369592892675</v>
      </c>
      <c r="H387" s="7">
        <f t="shared" si="77"/>
        <v>20.504810628742515</v>
      </c>
      <c r="I387" s="7">
        <f t="shared" si="78"/>
        <v>208080.05145658684</v>
      </c>
      <c r="J387" s="7">
        <f t="shared" si="89"/>
        <v>208080.05145658684</v>
      </c>
      <c r="K387" s="7">
        <f t="shared" si="79"/>
        <v>0.02853145878090938</v>
      </c>
      <c r="L387" s="30">
        <f t="shared" si="80"/>
        <v>2503689.4407674745</v>
      </c>
      <c r="M387" s="10">
        <f t="shared" si="81"/>
        <v>994141.2479468668</v>
      </c>
      <c r="N387" s="31">
        <f t="shared" si="82"/>
        <v>3497830.6887143413</v>
      </c>
      <c r="O387" s="7">
        <f t="shared" si="83"/>
        <v>218479.05145658684</v>
      </c>
      <c r="P387" s="7">
        <f t="shared" si="84"/>
        <v>218479.05145658684</v>
      </c>
      <c r="Q387" s="7">
        <f t="shared" si="85"/>
        <v>0.027631203895974815</v>
      </c>
      <c r="R387" s="30">
        <f t="shared" si="86"/>
        <v>949729.6969473772</v>
      </c>
      <c r="S387" s="10">
        <f t="shared" si="87"/>
        <v>433809.9011668046</v>
      </c>
      <c r="T387" s="31">
        <f t="shared" si="88"/>
        <v>1383539.5981141818</v>
      </c>
    </row>
    <row r="388" spans="1:20" s="4" customFormat="1" ht="12.75">
      <c r="A388" s="25" t="s">
        <v>492</v>
      </c>
      <c r="B388" s="26" t="s">
        <v>325</v>
      </c>
      <c r="C388" s="59">
        <v>1343</v>
      </c>
      <c r="D388" s="64">
        <v>1265113</v>
      </c>
      <c r="E388" s="27">
        <v>79900</v>
      </c>
      <c r="F388" s="28">
        <f t="shared" si="75"/>
        <v>21264.665319148935</v>
      </c>
      <c r="G388" s="29">
        <f t="shared" si="76"/>
        <v>0.0010118948375389002</v>
      </c>
      <c r="H388" s="7">
        <f t="shared" si="77"/>
        <v>15.833704630788485</v>
      </c>
      <c r="I388" s="7">
        <f t="shared" si="78"/>
        <v>7163.165319148936</v>
      </c>
      <c r="J388" s="7">
        <f t="shared" si="89"/>
        <v>7163.165319148936</v>
      </c>
      <c r="K388" s="7">
        <f t="shared" si="79"/>
        <v>0.0009821967776991718</v>
      </c>
      <c r="L388" s="30">
        <f t="shared" si="80"/>
        <v>124842.2746314421</v>
      </c>
      <c r="M388" s="10">
        <f t="shared" si="81"/>
        <v>34223.3580767553</v>
      </c>
      <c r="N388" s="31">
        <f t="shared" si="82"/>
        <v>159065.6327081974</v>
      </c>
      <c r="O388" s="7">
        <f t="shared" si="83"/>
        <v>7834.665319148936</v>
      </c>
      <c r="P388" s="7">
        <f t="shared" si="84"/>
        <v>7834.665319148936</v>
      </c>
      <c r="Q388" s="7">
        <f t="shared" si="85"/>
        <v>0.0009908557980587123</v>
      </c>
      <c r="R388" s="30">
        <f t="shared" si="86"/>
        <v>47356.67839682053</v>
      </c>
      <c r="S388" s="10">
        <f t="shared" si="87"/>
        <v>15556.436029521783</v>
      </c>
      <c r="T388" s="31">
        <f t="shared" si="88"/>
        <v>62913.11442634231</v>
      </c>
    </row>
    <row r="389" spans="1:20" s="4" customFormat="1" ht="12.75">
      <c r="A389" s="25" t="s">
        <v>484</v>
      </c>
      <c r="B389" s="26" t="s">
        <v>94</v>
      </c>
      <c r="C389" s="59">
        <v>18919</v>
      </c>
      <c r="D389" s="64">
        <v>53185166</v>
      </c>
      <c r="E389" s="27">
        <v>3667300</v>
      </c>
      <c r="F389" s="28">
        <f t="shared" si="75"/>
        <v>274373.5597180487</v>
      </c>
      <c r="G389" s="29">
        <f t="shared" si="76"/>
        <v>0.01305626890755017</v>
      </c>
      <c r="H389" s="7">
        <f t="shared" si="77"/>
        <v>14.502540288495624</v>
      </c>
      <c r="I389" s="7">
        <f t="shared" si="78"/>
        <v>75724.05971804871</v>
      </c>
      <c r="J389" s="7">
        <f t="shared" si="89"/>
        <v>75724.05971804871</v>
      </c>
      <c r="K389" s="7">
        <f t="shared" si="79"/>
        <v>0.010383109161328667</v>
      </c>
      <c r="L389" s="30">
        <f t="shared" si="80"/>
        <v>1610813.9385143132</v>
      </c>
      <c r="M389" s="10">
        <f t="shared" si="81"/>
        <v>361785.8160872777</v>
      </c>
      <c r="N389" s="31">
        <f t="shared" si="82"/>
        <v>1972599.7546015908</v>
      </c>
      <c r="O389" s="7">
        <f t="shared" si="83"/>
        <v>85183.55971804871</v>
      </c>
      <c r="P389" s="7">
        <f t="shared" si="84"/>
        <v>85183.55971804871</v>
      </c>
      <c r="Q389" s="7">
        <f t="shared" si="85"/>
        <v>0.010773226501406935</v>
      </c>
      <c r="R389" s="30">
        <f t="shared" si="86"/>
        <v>611033.3848733479</v>
      </c>
      <c r="S389" s="10">
        <f t="shared" si="87"/>
        <v>169139.6560720889</v>
      </c>
      <c r="T389" s="31">
        <f t="shared" si="88"/>
        <v>780173.0409454368</v>
      </c>
    </row>
    <row r="390" spans="1:20" s="4" customFormat="1" ht="12.75">
      <c r="A390" s="25" t="s">
        <v>495</v>
      </c>
      <c r="B390" s="26" t="s">
        <v>388</v>
      </c>
      <c r="C390" s="59">
        <v>1392</v>
      </c>
      <c r="D390" s="64">
        <v>2837347</v>
      </c>
      <c r="E390" s="27">
        <v>164950</v>
      </c>
      <c r="F390" s="28">
        <f t="shared" si="75"/>
        <v>23944.146856623218</v>
      </c>
      <c r="G390" s="29">
        <f t="shared" si="76"/>
        <v>0.0011393999496278</v>
      </c>
      <c r="H390" s="7">
        <f t="shared" si="77"/>
        <v>17.20125492573507</v>
      </c>
      <c r="I390" s="7">
        <f t="shared" si="78"/>
        <v>9328.14685662322</v>
      </c>
      <c r="J390" s="7">
        <f t="shared" si="89"/>
        <v>9328.14685662322</v>
      </c>
      <c r="K390" s="7">
        <f t="shared" si="79"/>
        <v>0.00127905407404007</v>
      </c>
      <c r="L390" s="30">
        <f t="shared" si="80"/>
        <v>140573.1862141423</v>
      </c>
      <c r="M390" s="10">
        <f t="shared" si="81"/>
        <v>44566.9610909811</v>
      </c>
      <c r="N390" s="31">
        <f t="shared" si="82"/>
        <v>185140.1473051234</v>
      </c>
      <c r="O390" s="7">
        <f t="shared" si="83"/>
        <v>10024.14685662322</v>
      </c>
      <c r="P390" s="7">
        <f t="shared" si="84"/>
        <v>10024.14685662322</v>
      </c>
      <c r="Q390" s="7">
        <f t="shared" si="85"/>
        <v>0.001267761114083694</v>
      </c>
      <c r="R390" s="30">
        <f t="shared" si="86"/>
        <v>53323.91764258104</v>
      </c>
      <c r="S390" s="10">
        <f t="shared" si="87"/>
        <v>19903.849491113993</v>
      </c>
      <c r="T390" s="31">
        <f t="shared" si="88"/>
        <v>73227.76713369503</v>
      </c>
    </row>
    <row r="391" spans="1:20" s="4" customFormat="1" ht="12.75">
      <c r="A391" s="25" t="s">
        <v>495</v>
      </c>
      <c r="B391" s="26" t="s">
        <v>389</v>
      </c>
      <c r="C391" s="59">
        <v>2615</v>
      </c>
      <c r="D391" s="64">
        <v>4392590</v>
      </c>
      <c r="E391" s="27">
        <v>238700</v>
      </c>
      <c r="F391" s="28">
        <f aca="true" t="shared" si="90" ref="F391:F454">(C391*D391)/E391</f>
        <v>48121.58713866778</v>
      </c>
      <c r="G391" s="29">
        <f aca="true" t="shared" si="91" ref="G391:G454">F391/$F$500</f>
        <v>0.0022899013395685608</v>
      </c>
      <c r="H391" s="7">
        <f aca="true" t="shared" si="92" ref="H391:H454">D391/E391</f>
        <v>18.402136573104315</v>
      </c>
      <c r="I391" s="7">
        <f aca="true" t="shared" si="93" ref="I391:I454">(H391-10.5)*C391</f>
        <v>20664.087138667783</v>
      </c>
      <c r="J391" s="7">
        <f t="shared" si="89"/>
        <v>20664.087138667783</v>
      </c>
      <c r="K391" s="7">
        <f aca="true" t="shared" si="94" ref="K391:K454">J391/$J$500</f>
        <v>0.002833412171493176</v>
      </c>
      <c r="L391" s="30">
        <f aca="true" t="shared" si="95" ref="L391:L454">$A$509*G391</f>
        <v>282516.009873739</v>
      </c>
      <c r="M391" s="10">
        <f aca="true" t="shared" si="96" ref="M391:M454">$E$509*K391</f>
        <v>98726.52967891072</v>
      </c>
      <c r="N391" s="31">
        <f aca="true" t="shared" si="97" ref="N391:N454">L391+M391</f>
        <v>381242.5395526497</v>
      </c>
      <c r="O391" s="7">
        <f aca="true" t="shared" si="98" ref="O391:O454">(H391-10)*C391</f>
        <v>21971.587138667783</v>
      </c>
      <c r="P391" s="7">
        <f aca="true" t="shared" si="99" ref="P391:P442">IF(O391&gt;0,O391,0)</f>
        <v>21971.587138667783</v>
      </c>
      <c r="Q391" s="7">
        <f aca="true" t="shared" si="100" ref="Q391:Q442">P391/$P$500</f>
        <v>0.0027787625408440693</v>
      </c>
      <c r="R391" s="30">
        <f aca="true" t="shared" si="101" ref="R391:R454">$M$509*G391</f>
        <v>107167.38269180864</v>
      </c>
      <c r="S391" s="10">
        <f aca="true" t="shared" si="102" ref="S391:S454">$S$509*Q391</f>
        <v>43626.571891251886</v>
      </c>
      <c r="T391" s="31">
        <f aca="true" t="shared" si="103" ref="T391:T454">R391+S391</f>
        <v>150793.95458306052</v>
      </c>
    </row>
    <row r="392" spans="1:20" s="4" customFormat="1" ht="12.75">
      <c r="A392" s="25" t="s">
        <v>484</v>
      </c>
      <c r="B392" s="26" t="s">
        <v>95</v>
      </c>
      <c r="C392" s="59">
        <v>1719</v>
      </c>
      <c r="D392" s="64">
        <v>4747879</v>
      </c>
      <c r="E392" s="27">
        <v>378700</v>
      </c>
      <c r="F392" s="28">
        <f t="shared" si="90"/>
        <v>21551.63454185371</v>
      </c>
      <c r="G392" s="29">
        <f t="shared" si="91"/>
        <v>0.0010255504803919303</v>
      </c>
      <c r="H392" s="7">
        <f t="shared" si="92"/>
        <v>12.537309215738052</v>
      </c>
      <c r="I392" s="7">
        <f t="shared" si="93"/>
        <v>3502.134541853711</v>
      </c>
      <c r="J392" s="7">
        <f aca="true" t="shared" si="104" ref="J392:J455">IF(I392&gt;0,I392,0)</f>
        <v>3502.134541853711</v>
      </c>
      <c r="K392" s="7">
        <f t="shared" si="94"/>
        <v>0.00048020464540756477</v>
      </c>
      <c r="L392" s="30">
        <f t="shared" si="95"/>
        <v>126527.03618183527</v>
      </c>
      <c r="M392" s="10">
        <f t="shared" si="96"/>
        <v>16732.10084073182</v>
      </c>
      <c r="N392" s="31">
        <f t="shared" si="97"/>
        <v>143259.1370225671</v>
      </c>
      <c r="O392" s="7">
        <f t="shared" si="98"/>
        <v>4361.634541853711</v>
      </c>
      <c r="P392" s="7">
        <f t="shared" si="99"/>
        <v>4361.634541853711</v>
      </c>
      <c r="Q392" s="7">
        <f t="shared" si="100"/>
        <v>0.0005516190799172987</v>
      </c>
      <c r="R392" s="30">
        <f t="shared" si="101"/>
        <v>47995.76248234234</v>
      </c>
      <c r="S392" s="10">
        <f t="shared" si="102"/>
        <v>8660.41955470159</v>
      </c>
      <c r="T392" s="31">
        <f t="shared" si="103"/>
        <v>56656.18203704393</v>
      </c>
    </row>
    <row r="393" spans="1:20" s="4" customFormat="1" ht="12.75">
      <c r="A393" s="25" t="s">
        <v>492</v>
      </c>
      <c r="B393" s="26" t="s">
        <v>326</v>
      </c>
      <c r="C393" s="59">
        <v>630</v>
      </c>
      <c r="D393" s="64">
        <v>849220</v>
      </c>
      <c r="E393" s="27">
        <v>72250</v>
      </c>
      <c r="F393" s="28">
        <f t="shared" si="90"/>
        <v>7404.963321799308</v>
      </c>
      <c r="G393" s="29">
        <f t="shared" si="91"/>
        <v>0.00035237066020249577</v>
      </c>
      <c r="H393" s="7">
        <f t="shared" si="92"/>
        <v>11.753910034602075</v>
      </c>
      <c r="I393" s="7">
        <f t="shared" si="93"/>
        <v>789.9633217993074</v>
      </c>
      <c r="J393" s="7">
        <f t="shared" si="104"/>
        <v>789.9633217993074</v>
      </c>
      <c r="K393" s="7">
        <f t="shared" si="94"/>
        <v>0.00010831795646229748</v>
      </c>
      <c r="L393" s="30">
        <f t="shared" si="95"/>
        <v>43473.642814559185</v>
      </c>
      <c r="M393" s="10">
        <f t="shared" si="96"/>
        <v>3774.1970797698773</v>
      </c>
      <c r="N393" s="31">
        <f t="shared" si="97"/>
        <v>47247.83989432906</v>
      </c>
      <c r="O393" s="7">
        <f t="shared" si="98"/>
        <v>1104.9633217993073</v>
      </c>
      <c r="P393" s="7">
        <f t="shared" si="99"/>
        <v>1104.9633217993073</v>
      </c>
      <c r="Q393" s="7">
        <f t="shared" si="100"/>
        <v>0.00013974551170310755</v>
      </c>
      <c r="R393" s="30">
        <f t="shared" si="101"/>
        <v>16490.946897476802</v>
      </c>
      <c r="S393" s="10">
        <f t="shared" si="102"/>
        <v>2194.0045337387887</v>
      </c>
      <c r="T393" s="31">
        <f t="shared" si="103"/>
        <v>18684.95143121559</v>
      </c>
    </row>
    <row r="394" spans="1:20" s="4" customFormat="1" ht="12.75">
      <c r="A394" s="25" t="s">
        <v>491</v>
      </c>
      <c r="B394" s="26" t="s">
        <v>302</v>
      </c>
      <c r="C394" s="59">
        <v>35</v>
      </c>
      <c r="D394" s="64">
        <v>78778</v>
      </c>
      <c r="E394" s="27">
        <v>10650</v>
      </c>
      <c r="F394" s="28">
        <f t="shared" si="90"/>
        <v>258.89483568075116</v>
      </c>
      <c r="G394" s="29">
        <f t="shared" si="91"/>
        <v>1.2319702368178106E-05</v>
      </c>
      <c r="H394" s="7">
        <f t="shared" si="92"/>
        <v>7.396995305164319</v>
      </c>
      <c r="I394" s="7">
        <f t="shared" si="93"/>
        <v>-108.60516431924883</v>
      </c>
      <c r="J394" s="7">
        <f t="shared" si="104"/>
        <v>0</v>
      </c>
      <c r="K394" s="7">
        <f t="shared" si="94"/>
        <v>0</v>
      </c>
      <c r="L394" s="30">
        <f t="shared" si="95"/>
        <v>1519.9402243877864</v>
      </c>
      <c r="M394" s="10">
        <f t="shared" si="96"/>
        <v>0</v>
      </c>
      <c r="N394" s="31">
        <f t="shared" si="97"/>
        <v>1519.9402243877864</v>
      </c>
      <c r="O394" s="7">
        <f t="shared" si="98"/>
        <v>-91.10516431924883</v>
      </c>
      <c r="P394" s="7">
        <f t="shared" si="99"/>
        <v>0</v>
      </c>
      <c r="Q394" s="7">
        <f t="shared" si="100"/>
        <v>0</v>
      </c>
      <c r="R394" s="30">
        <f t="shared" si="101"/>
        <v>576.5620708307354</v>
      </c>
      <c r="S394" s="10">
        <f t="shared" si="102"/>
        <v>0</v>
      </c>
      <c r="T394" s="31">
        <f t="shared" si="103"/>
        <v>576.5620708307354</v>
      </c>
    </row>
    <row r="395" spans="1:20" s="4" customFormat="1" ht="12.75">
      <c r="A395" s="25" t="s">
        <v>486</v>
      </c>
      <c r="B395" s="26" t="s">
        <v>144</v>
      </c>
      <c r="C395" s="59">
        <v>1196</v>
      </c>
      <c r="D395" s="64">
        <v>2419273</v>
      </c>
      <c r="E395" s="27">
        <v>226950</v>
      </c>
      <c r="F395" s="28">
        <f t="shared" si="90"/>
        <v>12749.286221634722</v>
      </c>
      <c r="G395" s="29">
        <f t="shared" si="91"/>
        <v>0.0006066842208121023</v>
      </c>
      <c r="H395" s="7">
        <f t="shared" si="92"/>
        <v>10.659938312403613</v>
      </c>
      <c r="I395" s="7">
        <f t="shared" si="93"/>
        <v>191.28622163472076</v>
      </c>
      <c r="J395" s="7">
        <f t="shared" si="104"/>
        <v>191.28622163472076</v>
      </c>
      <c r="K395" s="7">
        <f t="shared" si="94"/>
        <v>2.622872740429711E-05</v>
      </c>
      <c r="L395" s="30">
        <f t="shared" si="95"/>
        <v>74849.51528500636</v>
      </c>
      <c r="M395" s="10">
        <f t="shared" si="96"/>
        <v>913.9055943123783</v>
      </c>
      <c r="N395" s="31">
        <f t="shared" si="97"/>
        <v>75763.42087931874</v>
      </c>
      <c r="O395" s="7">
        <f t="shared" si="98"/>
        <v>789.2862216347207</v>
      </c>
      <c r="P395" s="7">
        <f t="shared" si="99"/>
        <v>789.2862216347207</v>
      </c>
      <c r="Q395" s="7">
        <f t="shared" si="100"/>
        <v>9.982160018030886E-05</v>
      </c>
      <c r="R395" s="30">
        <f t="shared" si="101"/>
        <v>28392.82153400639</v>
      </c>
      <c r="S395" s="10">
        <f t="shared" si="102"/>
        <v>1567.199122830849</v>
      </c>
      <c r="T395" s="31">
        <f t="shared" si="103"/>
        <v>29960.02065683724</v>
      </c>
    </row>
    <row r="396" spans="1:20" s="4" customFormat="1" ht="12.75">
      <c r="A396" s="25" t="s">
        <v>497</v>
      </c>
      <c r="B396" s="26" t="s">
        <v>461</v>
      </c>
      <c r="C396" s="59">
        <v>2668</v>
      </c>
      <c r="D396" s="64">
        <v>4845278</v>
      </c>
      <c r="E396" s="27">
        <v>470950</v>
      </c>
      <c r="F396" s="28">
        <f t="shared" si="90"/>
        <v>27449.202046926424</v>
      </c>
      <c r="G396" s="29">
        <f t="shared" si="91"/>
        <v>0.0013061905950071504</v>
      </c>
      <c r="H396" s="7">
        <f t="shared" si="92"/>
        <v>10.288306614290263</v>
      </c>
      <c r="I396" s="7">
        <f t="shared" si="93"/>
        <v>-564.797953073577</v>
      </c>
      <c r="J396" s="7">
        <f t="shared" si="104"/>
        <v>0</v>
      </c>
      <c r="K396" s="7">
        <f t="shared" si="94"/>
        <v>0</v>
      </c>
      <c r="L396" s="30">
        <f t="shared" si="95"/>
        <v>161150.94072373962</v>
      </c>
      <c r="M396" s="10">
        <f t="shared" si="96"/>
        <v>0</v>
      </c>
      <c r="N396" s="31">
        <f t="shared" si="97"/>
        <v>161150.94072373962</v>
      </c>
      <c r="O396" s="7">
        <f t="shared" si="98"/>
        <v>769.202046926423</v>
      </c>
      <c r="P396" s="7">
        <f t="shared" si="99"/>
        <v>769.202046926423</v>
      </c>
      <c r="Q396" s="7">
        <f t="shared" si="100"/>
        <v>9.728154005670645E-05</v>
      </c>
      <c r="R396" s="30">
        <f t="shared" si="101"/>
        <v>61129.719846334636</v>
      </c>
      <c r="S396" s="10">
        <f t="shared" si="102"/>
        <v>1527.3201788902911</v>
      </c>
      <c r="T396" s="31">
        <f t="shared" si="103"/>
        <v>62657.040025224924</v>
      </c>
    </row>
    <row r="397" spans="1:20" s="4" customFormat="1" ht="12.75">
      <c r="A397" s="9" t="s">
        <v>483</v>
      </c>
      <c r="B397" s="26" t="s">
        <v>64</v>
      </c>
      <c r="C397" s="8">
        <v>848</v>
      </c>
      <c r="D397" s="64">
        <v>803158</v>
      </c>
      <c r="E397" s="27">
        <v>42650</v>
      </c>
      <c r="F397" s="28">
        <f t="shared" si="90"/>
        <v>15969.003141852287</v>
      </c>
      <c r="G397" s="29">
        <f t="shared" si="91"/>
        <v>0.0007598968334258989</v>
      </c>
      <c r="H397" s="7">
        <f t="shared" si="92"/>
        <v>18.83137162954279</v>
      </c>
      <c r="I397" s="7">
        <f t="shared" si="93"/>
        <v>7065.003141852286</v>
      </c>
      <c r="J397" s="7">
        <f t="shared" si="104"/>
        <v>7065.003141852286</v>
      </c>
      <c r="K397" s="7">
        <f t="shared" si="94"/>
        <v>0.0009687370053866489</v>
      </c>
      <c r="L397" s="30">
        <f t="shared" si="95"/>
        <v>93752.08336950558</v>
      </c>
      <c r="M397" s="10">
        <f t="shared" si="96"/>
        <v>33754.36996974672</v>
      </c>
      <c r="N397" s="31">
        <f t="shared" si="97"/>
        <v>127506.4533392523</v>
      </c>
      <c r="O397" s="7">
        <f t="shared" si="98"/>
        <v>7489.003141852286</v>
      </c>
      <c r="P397" s="7">
        <f t="shared" si="99"/>
        <v>7489.003141852286</v>
      </c>
      <c r="Q397" s="7">
        <f t="shared" si="100"/>
        <v>0.0009471396521109249</v>
      </c>
      <c r="R397" s="30">
        <f t="shared" si="101"/>
        <v>35563.171804332065</v>
      </c>
      <c r="S397" s="10">
        <f t="shared" si="102"/>
        <v>14870.09253814152</v>
      </c>
      <c r="T397" s="31">
        <f t="shared" si="103"/>
        <v>50433.26434247359</v>
      </c>
    </row>
    <row r="398" spans="1:20" s="4" customFormat="1" ht="12.75">
      <c r="A398" s="25" t="s">
        <v>492</v>
      </c>
      <c r="B398" s="26" t="s">
        <v>327</v>
      </c>
      <c r="C398" s="59">
        <v>233</v>
      </c>
      <c r="D398" s="64">
        <v>354263</v>
      </c>
      <c r="E398" s="27">
        <v>29300</v>
      </c>
      <c r="F398" s="28">
        <f t="shared" si="90"/>
        <v>2817.176757679181</v>
      </c>
      <c r="G398" s="29">
        <f t="shared" si="91"/>
        <v>0.00013405744105283817</v>
      </c>
      <c r="H398" s="7">
        <f t="shared" si="92"/>
        <v>12.090887372013652</v>
      </c>
      <c r="I398" s="7">
        <f t="shared" si="93"/>
        <v>370.676757679181</v>
      </c>
      <c r="J398" s="7">
        <f t="shared" si="104"/>
        <v>370.676757679181</v>
      </c>
      <c r="K398" s="7">
        <f t="shared" si="94"/>
        <v>5.082634571998469E-05</v>
      </c>
      <c r="L398" s="30">
        <f t="shared" si="95"/>
        <v>16539.303543648526</v>
      </c>
      <c r="M398" s="10">
        <f t="shared" si="96"/>
        <v>1770.977332447282</v>
      </c>
      <c r="N398" s="31">
        <f t="shared" si="97"/>
        <v>18310.280876095807</v>
      </c>
      <c r="O398" s="7">
        <f t="shared" si="98"/>
        <v>487.176757679181</v>
      </c>
      <c r="P398" s="7">
        <f t="shared" si="99"/>
        <v>487.176757679181</v>
      </c>
      <c r="Q398" s="7">
        <f t="shared" si="100"/>
        <v>6.161359743676938E-05</v>
      </c>
      <c r="R398" s="30">
        <f t="shared" si="101"/>
        <v>6273.888241272826</v>
      </c>
      <c r="S398" s="10">
        <f t="shared" si="102"/>
        <v>967.3334797572792</v>
      </c>
      <c r="T398" s="31">
        <f t="shared" si="103"/>
        <v>7241.221721030105</v>
      </c>
    </row>
    <row r="399" spans="1:20" s="4" customFormat="1" ht="12.75">
      <c r="A399" s="25" t="s">
        <v>487</v>
      </c>
      <c r="B399" s="26" t="s">
        <v>176</v>
      </c>
      <c r="C399" s="59">
        <v>4208</v>
      </c>
      <c r="D399" s="64">
        <v>3508208</v>
      </c>
      <c r="E399" s="27">
        <v>366300</v>
      </c>
      <c r="F399" s="28">
        <f t="shared" si="90"/>
        <v>40301.77249249249</v>
      </c>
      <c r="G399" s="29">
        <f t="shared" si="91"/>
        <v>0.001917789672057372</v>
      </c>
      <c r="H399" s="7">
        <f t="shared" si="92"/>
        <v>9.577417417417417</v>
      </c>
      <c r="I399" s="7">
        <f t="shared" si="93"/>
        <v>-3882.2275075075104</v>
      </c>
      <c r="J399" s="7">
        <f t="shared" si="104"/>
        <v>0</v>
      </c>
      <c r="K399" s="7">
        <f t="shared" si="94"/>
        <v>0</v>
      </c>
      <c r="L399" s="30">
        <f t="shared" si="95"/>
        <v>236606.8251782396</v>
      </c>
      <c r="M399" s="10">
        <f t="shared" si="96"/>
        <v>0</v>
      </c>
      <c r="N399" s="31">
        <f t="shared" si="97"/>
        <v>236606.8251782396</v>
      </c>
      <c r="O399" s="7">
        <f t="shared" si="98"/>
        <v>-1778.2275075075106</v>
      </c>
      <c r="P399" s="7">
        <f t="shared" si="99"/>
        <v>0</v>
      </c>
      <c r="Q399" s="7">
        <f t="shared" si="100"/>
        <v>0</v>
      </c>
      <c r="R399" s="30">
        <f t="shared" si="101"/>
        <v>89752.55665228501</v>
      </c>
      <c r="S399" s="10">
        <f t="shared" si="102"/>
        <v>0</v>
      </c>
      <c r="T399" s="31">
        <f t="shared" si="103"/>
        <v>89752.55665228501</v>
      </c>
    </row>
    <row r="400" spans="1:20" s="4" customFormat="1" ht="12.75">
      <c r="A400" s="25" t="s">
        <v>494</v>
      </c>
      <c r="B400" s="26" t="s">
        <v>366</v>
      </c>
      <c r="C400" s="59">
        <v>8589</v>
      </c>
      <c r="D400" s="64">
        <v>17365200.2476</v>
      </c>
      <c r="E400" s="27">
        <v>1099150</v>
      </c>
      <c r="F400" s="28">
        <f t="shared" si="90"/>
        <v>135695.49645329246</v>
      </c>
      <c r="G400" s="29">
        <f t="shared" si="91"/>
        <v>0.0064571706291900515</v>
      </c>
      <c r="H400" s="7">
        <f t="shared" si="92"/>
        <v>15.798753807578583</v>
      </c>
      <c r="I400" s="7">
        <f t="shared" si="93"/>
        <v>45510.99645329245</v>
      </c>
      <c r="J400" s="7">
        <f t="shared" si="104"/>
        <v>45510.99645329245</v>
      </c>
      <c r="K400" s="7">
        <f t="shared" si="94"/>
        <v>0.006240363313520904</v>
      </c>
      <c r="L400" s="30">
        <f t="shared" si="95"/>
        <v>796651.8249980066</v>
      </c>
      <c r="M400" s="10">
        <f t="shared" si="96"/>
        <v>217437.27230296857</v>
      </c>
      <c r="N400" s="31">
        <f t="shared" si="97"/>
        <v>1014089.0973009751</v>
      </c>
      <c r="O400" s="7">
        <f t="shared" si="98"/>
        <v>49805.49645329245</v>
      </c>
      <c r="P400" s="7">
        <f t="shared" si="99"/>
        <v>49805.49645329245</v>
      </c>
      <c r="Q400" s="7">
        <f t="shared" si="100"/>
        <v>0.0062989372137338805</v>
      </c>
      <c r="R400" s="30">
        <f t="shared" si="101"/>
        <v>302195.5854460944</v>
      </c>
      <c r="S400" s="10">
        <f t="shared" si="102"/>
        <v>98893.31425562192</v>
      </c>
      <c r="T400" s="31">
        <f t="shared" si="103"/>
        <v>401088.8997017163</v>
      </c>
    </row>
    <row r="401" spans="1:20" s="4" customFormat="1" ht="12.75">
      <c r="A401" s="25" t="s">
        <v>494</v>
      </c>
      <c r="B401" s="26" t="s">
        <v>367</v>
      </c>
      <c r="C401" s="59">
        <v>1033</v>
      </c>
      <c r="D401" s="64">
        <v>1549368</v>
      </c>
      <c r="E401" s="27">
        <v>113750</v>
      </c>
      <c r="F401" s="28">
        <f t="shared" si="90"/>
        <v>14070.304562637362</v>
      </c>
      <c r="G401" s="29">
        <f t="shared" si="91"/>
        <v>0.0006695458562760303</v>
      </c>
      <c r="H401" s="7">
        <f t="shared" si="92"/>
        <v>13.620817582417583</v>
      </c>
      <c r="I401" s="7">
        <f t="shared" si="93"/>
        <v>3223.8045626373637</v>
      </c>
      <c r="J401" s="7">
        <f t="shared" si="104"/>
        <v>3223.8045626373637</v>
      </c>
      <c r="K401" s="7">
        <f t="shared" si="94"/>
        <v>0.00044204067786760384</v>
      </c>
      <c r="L401" s="30">
        <f t="shared" si="95"/>
        <v>82605.05397068289</v>
      </c>
      <c r="M401" s="10">
        <f t="shared" si="96"/>
        <v>15402.327462927293</v>
      </c>
      <c r="N401" s="31">
        <f t="shared" si="97"/>
        <v>98007.38143361018</v>
      </c>
      <c r="O401" s="7">
        <f t="shared" si="98"/>
        <v>3740.3045626373637</v>
      </c>
      <c r="P401" s="7">
        <f t="shared" si="99"/>
        <v>3740.3045626373637</v>
      </c>
      <c r="Q401" s="7">
        <f t="shared" si="100"/>
        <v>0.0004730390273770207</v>
      </c>
      <c r="R401" s="30">
        <f t="shared" si="101"/>
        <v>31334.74607371822</v>
      </c>
      <c r="S401" s="10">
        <f t="shared" si="102"/>
        <v>7426.712729819225</v>
      </c>
      <c r="T401" s="31">
        <f t="shared" si="103"/>
        <v>38761.45880353745</v>
      </c>
    </row>
    <row r="402" spans="1:20" s="4" customFormat="1" ht="12.75">
      <c r="A402" s="9" t="s">
        <v>483</v>
      </c>
      <c r="B402" s="26" t="s">
        <v>65</v>
      </c>
      <c r="C402" s="8">
        <v>442</v>
      </c>
      <c r="D402" s="64">
        <v>314899</v>
      </c>
      <c r="E402" s="27">
        <v>20500</v>
      </c>
      <c r="F402" s="28">
        <f t="shared" si="90"/>
        <v>6789.529658536585</v>
      </c>
      <c r="G402" s="29">
        <f t="shared" si="91"/>
        <v>0.0003230847938436018</v>
      </c>
      <c r="H402" s="7">
        <f t="shared" si="92"/>
        <v>15.360926829268292</v>
      </c>
      <c r="I402" s="7">
        <f t="shared" si="93"/>
        <v>2148.5296585365854</v>
      </c>
      <c r="J402" s="7">
        <f t="shared" si="104"/>
        <v>2148.5296585365854</v>
      </c>
      <c r="K402" s="7">
        <f t="shared" si="94"/>
        <v>0.0002946014524842016</v>
      </c>
      <c r="L402" s="30">
        <f t="shared" si="95"/>
        <v>39860.506315425504</v>
      </c>
      <c r="M402" s="10">
        <f t="shared" si="96"/>
        <v>10265.001094706346</v>
      </c>
      <c r="N402" s="31">
        <f t="shared" si="97"/>
        <v>50125.507410131846</v>
      </c>
      <c r="O402" s="7">
        <f t="shared" si="98"/>
        <v>2369.5296585365854</v>
      </c>
      <c r="P402" s="7">
        <f t="shared" si="99"/>
        <v>2369.5296585365854</v>
      </c>
      <c r="Q402" s="7">
        <f t="shared" si="100"/>
        <v>0.000299676132316026</v>
      </c>
      <c r="R402" s="30">
        <f t="shared" si="101"/>
        <v>15120.368351880565</v>
      </c>
      <c r="S402" s="10">
        <f t="shared" si="102"/>
        <v>4704.915277361608</v>
      </c>
      <c r="T402" s="31">
        <f t="shared" si="103"/>
        <v>19825.28362924217</v>
      </c>
    </row>
    <row r="403" spans="1:20" s="4" customFormat="1" ht="12.75">
      <c r="A403" s="25" t="s">
        <v>494</v>
      </c>
      <c r="B403" s="26" t="s">
        <v>368</v>
      </c>
      <c r="C403" s="59">
        <v>1053</v>
      </c>
      <c r="D403" s="64">
        <v>1411650</v>
      </c>
      <c r="E403" s="27">
        <v>90650</v>
      </c>
      <c r="F403" s="28">
        <f t="shared" si="90"/>
        <v>16397.875896304467</v>
      </c>
      <c r="G403" s="29">
        <f t="shared" si="91"/>
        <v>0.0007803050608622581</v>
      </c>
      <c r="H403" s="7">
        <f t="shared" si="92"/>
        <v>15.572531715388859</v>
      </c>
      <c r="I403" s="7">
        <f t="shared" si="93"/>
        <v>5341.375896304468</v>
      </c>
      <c r="J403" s="7">
        <f t="shared" si="104"/>
        <v>5341.375896304468</v>
      </c>
      <c r="K403" s="7">
        <f t="shared" si="94"/>
        <v>0.0007323971959443191</v>
      </c>
      <c r="L403" s="30">
        <f t="shared" si="95"/>
        <v>96269.943368226</v>
      </c>
      <c r="M403" s="10">
        <f t="shared" si="96"/>
        <v>25519.419387558723</v>
      </c>
      <c r="N403" s="31">
        <f t="shared" si="97"/>
        <v>121789.36275578472</v>
      </c>
      <c r="O403" s="7">
        <f t="shared" si="98"/>
        <v>5867.875896304468</v>
      </c>
      <c r="P403" s="7">
        <f t="shared" si="99"/>
        <v>5867.875896304468</v>
      </c>
      <c r="Q403" s="7">
        <f t="shared" si="100"/>
        <v>0.0007421145150810135</v>
      </c>
      <c r="R403" s="30">
        <f t="shared" si="101"/>
        <v>36518.27684835368</v>
      </c>
      <c r="S403" s="10">
        <f t="shared" si="102"/>
        <v>11651.197886771912</v>
      </c>
      <c r="T403" s="31">
        <f t="shared" si="103"/>
        <v>48169.474735125594</v>
      </c>
    </row>
    <row r="404" spans="1:20" s="4" customFormat="1" ht="12.75">
      <c r="A404" s="25" t="s">
        <v>489</v>
      </c>
      <c r="B404" s="26" t="s">
        <v>213</v>
      </c>
      <c r="C404" s="59">
        <v>548</v>
      </c>
      <c r="D404" s="64">
        <v>1115096</v>
      </c>
      <c r="E404" s="27">
        <v>50200</v>
      </c>
      <c r="F404" s="28">
        <f t="shared" si="90"/>
        <v>12172.761115537849</v>
      </c>
      <c r="G404" s="29">
        <f t="shared" si="91"/>
        <v>0.0005792498469428059</v>
      </c>
      <c r="H404" s="7">
        <f t="shared" si="92"/>
        <v>22.213067729083665</v>
      </c>
      <c r="I404" s="7">
        <f t="shared" si="93"/>
        <v>6418.761115537848</v>
      </c>
      <c r="J404" s="7">
        <f t="shared" si="104"/>
        <v>6418.761115537848</v>
      </c>
      <c r="K404" s="7">
        <f t="shared" si="94"/>
        <v>0.0008801257828921725</v>
      </c>
      <c r="L404" s="30">
        <f t="shared" si="95"/>
        <v>71464.80621260664</v>
      </c>
      <c r="M404" s="10">
        <f t="shared" si="96"/>
        <v>30666.828179850596</v>
      </c>
      <c r="N404" s="31">
        <f t="shared" si="97"/>
        <v>102131.63439245723</v>
      </c>
      <c r="O404" s="7">
        <f t="shared" si="98"/>
        <v>6692.761115537848</v>
      </c>
      <c r="P404" s="7">
        <f t="shared" si="99"/>
        <v>6692.761115537848</v>
      </c>
      <c r="Q404" s="7">
        <f t="shared" si="100"/>
        <v>0.0008464383462742409</v>
      </c>
      <c r="R404" s="30">
        <f t="shared" si="101"/>
        <v>27108.892836923318</v>
      </c>
      <c r="S404" s="10">
        <f t="shared" si="102"/>
        <v>13289.082036505582</v>
      </c>
      <c r="T404" s="31">
        <f t="shared" si="103"/>
        <v>40397.9748734289</v>
      </c>
    </row>
    <row r="405" spans="1:20" s="4" customFormat="1" ht="12.75">
      <c r="A405" s="25" t="s">
        <v>486</v>
      </c>
      <c r="B405" s="26" t="s">
        <v>145</v>
      </c>
      <c r="C405" s="59">
        <v>274</v>
      </c>
      <c r="D405" s="64">
        <v>681760</v>
      </c>
      <c r="E405" s="27">
        <v>105050</v>
      </c>
      <c r="F405" s="28">
        <f t="shared" si="90"/>
        <v>1778.2221799143265</v>
      </c>
      <c r="G405" s="29">
        <f t="shared" si="91"/>
        <v>8.461801852259257E-05</v>
      </c>
      <c r="H405" s="7">
        <f t="shared" si="92"/>
        <v>6.489861970490243</v>
      </c>
      <c r="I405" s="7">
        <f t="shared" si="93"/>
        <v>-1098.7778200856733</v>
      </c>
      <c r="J405" s="7">
        <f t="shared" si="104"/>
        <v>0</v>
      </c>
      <c r="K405" s="7">
        <f t="shared" si="94"/>
        <v>0</v>
      </c>
      <c r="L405" s="30">
        <f t="shared" si="95"/>
        <v>10439.727049956264</v>
      </c>
      <c r="M405" s="10">
        <f t="shared" si="96"/>
        <v>0</v>
      </c>
      <c r="N405" s="31">
        <f t="shared" si="97"/>
        <v>10439.727049956264</v>
      </c>
      <c r="O405" s="7">
        <f t="shared" si="98"/>
        <v>-961.7778200856734</v>
      </c>
      <c r="P405" s="7">
        <f t="shared" si="99"/>
        <v>0</v>
      </c>
      <c r="Q405" s="7">
        <f t="shared" si="100"/>
        <v>0</v>
      </c>
      <c r="R405" s="30">
        <f t="shared" si="101"/>
        <v>3960.123266857332</v>
      </c>
      <c r="S405" s="10">
        <f t="shared" si="102"/>
        <v>0</v>
      </c>
      <c r="T405" s="31">
        <f t="shared" si="103"/>
        <v>3960.123266857332</v>
      </c>
    </row>
    <row r="406" spans="1:20" s="4" customFormat="1" ht="12.75">
      <c r="A406" s="25" t="s">
        <v>497</v>
      </c>
      <c r="B406" s="26" t="s">
        <v>508</v>
      </c>
      <c r="C406" s="59">
        <v>7220</v>
      </c>
      <c r="D406" s="64">
        <v>11083914</v>
      </c>
      <c r="E406" s="27">
        <v>640700</v>
      </c>
      <c r="F406" s="28">
        <f t="shared" si="90"/>
        <v>124903.79129077571</v>
      </c>
      <c r="G406" s="29">
        <f t="shared" si="91"/>
        <v>0.005943639351913892</v>
      </c>
      <c r="H406" s="7">
        <f t="shared" si="92"/>
        <v>17.299694084594975</v>
      </c>
      <c r="I406" s="7">
        <f t="shared" si="93"/>
        <v>49093.79129077572</v>
      </c>
      <c r="J406" s="7">
        <f t="shared" si="104"/>
        <v>49093.79129077572</v>
      </c>
      <c r="K406" s="7">
        <f t="shared" si="94"/>
        <v>0.006731627913421468</v>
      </c>
      <c r="L406" s="30">
        <f t="shared" si="95"/>
        <v>733295.0310198171</v>
      </c>
      <c r="M406" s="10">
        <f t="shared" si="96"/>
        <v>234554.74274734865</v>
      </c>
      <c r="N406" s="31">
        <f t="shared" si="97"/>
        <v>967849.7737671657</v>
      </c>
      <c r="O406" s="7">
        <f t="shared" si="98"/>
        <v>52703.79129077572</v>
      </c>
      <c r="P406" s="7">
        <f t="shared" si="99"/>
        <v>52703.79129077572</v>
      </c>
      <c r="Q406" s="7">
        <f t="shared" si="100"/>
        <v>0.0066654866612495135</v>
      </c>
      <c r="R406" s="30">
        <f t="shared" si="101"/>
        <v>278162.3216695701</v>
      </c>
      <c r="S406" s="10">
        <f t="shared" si="102"/>
        <v>104648.14058161736</v>
      </c>
      <c r="T406" s="31">
        <f t="shared" si="103"/>
        <v>382810.4622511875</v>
      </c>
    </row>
    <row r="407" spans="1:20" s="4" customFormat="1" ht="12.75">
      <c r="A407" s="25" t="s">
        <v>489</v>
      </c>
      <c r="B407" s="26" t="s">
        <v>509</v>
      </c>
      <c r="C407" s="59">
        <v>892</v>
      </c>
      <c r="D407" s="64">
        <v>2331680</v>
      </c>
      <c r="E407" s="27">
        <v>580300</v>
      </c>
      <c r="F407" s="28">
        <f t="shared" si="90"/>
        <v>3584.1091849043596</v>
      </c>
      <c r="G407" s="29">
        <f t="shared" si="91"/>
        <v>0.00017055248822160293</v>
      </c>
      <c r="H407" s="7">
        <f t="shared" si="92"/>
        <v>4.018059624332242</v>
      </c>
      <c r="I407" s="7">
        <f t="shared" si="93"/>
        <v>-5781.89081509564</v>
      </c>
      <c r="J407" s="7">
        <f t="shared" si="104"/>
        <v>0</v>
      </c>
      <c r="K407" s="7">
        <f t="shared" si="94"/>
        <v>0</v>
      </c>
      <c r="L407" s="30">
        <f t="shared" si="95"/>
        <v>21041.870937323183</v>
      </c>
      <c r="M407" s="10">
        <f t="shared" si="96"/>
        <v>0</v>
      </c>
      <c r="N407" s="31">
        <f t="shared" si="97"/>
        <v>21041.870937323183</v>
      </c>
      <c r="O407" s="7">
        <f t="shared" si="98"/>
        <v>-5335.89081509564</v>
      </c>
      <c r="P407" s="7">
        <f t="shared" si="99"/>
        <v>0</v>
      </c>
      <c r="Q407" s="7">
        <f t="shared" si="100"/>
        <v>0</v>
      </c>
      <c r="R407" s="30">
        <f t="shared" si="101"/>
        <v>7981.856448771017</v>
      </c>
      <c r="S407" s="10">
        <f t="shared" si="102"/>
        <v>0</v>
      </c>
      <c r="T407" s="31">
        <f t="shared" si="103"/>
        <v>7981.856448771017</v>
      </c>
    </row>
    <row r="408" spans="1:20" s="4" customFormat="1" ht="12.75">
      <c r="A408" s="25" t="s">
        <v>484</v>
      </c>
      <c r="B408" s="26" t="s">
        <v>510</v>
      </c>
      <c r="C408" s="59">
        <v>25002</v>
      </c>
      <c r="D408" s="64">
        <v>57162692.88</v>
      </c>
      <c r="E408" s="27">
        <v>3580100</v>
      </c>
      <c r="F408" s="28">
        <f t="shared" si="90"/>
        <v>399201.5997837379</v>
      </c>
      <c r="G408" s="29">
        <f t="shared" si="91"/>
        <v>0.018996303581353596</v>
      </c>
      <c r="H408" s="7">
        <f t="shared" si="92"/>
        <v>15.966786648417642</v>
      </c>
      <c r="I408" s="7">
        <f t="shared" si="93"/>
        <v>136680.59978373788</v>
      </c>
      <c r="J408" s="7">
        <f t="shared" si="104"/>
        <v>136680.59978373788</v>
      </c>
      <c r="K408" s="7">
        <f t="shared" si="94"/>
        <v>0.018741329942881666</v>
      </c>
      <c r="L408" s="30">
        <f t="shared" si="95"/>
        <v>2343664.243266212</v>
      </c>
      <c r="M408" s="10">
        <f t="shared" si="96"/>
        <v>653017.0532348265</v>
      </c>
      <c r="N408" s="31">
        <f t="shared" si="97"/>
        <v>2996681.2965010386</v>
      </c>
      <c r="O408" s="7">
        <f t="shared" si="98"/>
        <v>149181.59978373788</v>
      </c>
      <c r="P408" s="7">
        <f t="shared" si="99"/>
        <v>149181.59978373788</v>
      </c>
      <c r="Q408" s="7">
        <f t="shared" si="100"/>
        <v>0.018867104986361835</v>
      </c>
      <c r="R408" s="30">
        <f t="shared" si="101"/>
        <v>889027.0076073483</v>
      </c>
      <c r="S408" s="10">
        <f t="shared" si="102"/>
        <v>296213.5482858808</v>
      </c>
      <c r="T408" s="31">
        <f t="shared" si="103"/>
        <v>1185240.555893229</v>
      </c>
    </row>
    <row r="409" spans="1:20" s="4" customFormat="1" ht="12.75">
      <c r="A409" s="25" t="s">
        <v>488</v>
      </c>
      <c r="B409" s="26" t="s">
        <v>511</v>
      </c>
      <c r="C409" s="59">
        <v>1558</v>
      </c>
      <c r="D409" s="64">
        <v>3296985</v>
      </c>
      <c r="E409" s="27">
        <v>248500</v>
      </c>
      <c r="F409" s="28">
        <f t="shared" si="90"/>
        <v>20670.835533199195</v>
      </c>
      <c r="G409" s="29">
        <f t="shared" si="91"/>
        <v>0.000983637007671328</v>
      </c>
      <c r="H409" s="7">
        <f t="shared" si="92"/>
        <v>13.267545271629778</v>
      </c>
      <c r="I409" s="7">
        <f t="shared" si="93"/>
        <v>4311.835533199194</v>
      </c>
      <c r="J409" s="7">
        <f t="shared" si="104"/>
        <v>4311.835533199194</v>
      </c>
      <c r="K409" s="7">
        <f t="shared" si="94"/>
        <v>0.0005912289857886755</v>
      </c>
      <c r="L409" s="30">
        <f t="shared" si="95"/>
        <v>121355.9718794722</v>
      </c>
      <c r="M409" s="10">
        <f t="shared" si="96"/>
        <v>20600.598317377044</v>
      </c>
      <c r="N409" s="31">
        <f t="shared" si="97"/>
        <v>141956.57019684924</v>
      </c>
      <c r="O409" s="7">
        <f t="shared" si="98"/>
        <v>5090.835533199194</v>
      </c>
      <c r="P409" s="7">
        <f t="shared" si="99"/>
        <v>5090.835533199194</v>
      </c>
      <c r="Q409" s="7">
        <f t="shared" si="100"/>
        <v>0.0006438416574993772</v>
      </c>
      <c r="R409" s="30">
        <f t="shared" si="101"/>
        <v>46034.211959018154</v>
      </c>
      <c r="S409" s="10">
        <f t="shared" si="102"/>
        <v>10108.314022740222</v>
      </c>
      <c r="T409" s="31">
        <f t="shared" si="103"/>
        <v>56142.52598175837</v>
      </c>
    </row>
    <row r="410" spans="1:20" s="4" customFormat="1" ht="12.75">
      <c r="A410" s="25" t="s">
        <v>489</v>
      </c>
      <c r="B410" s="26" t="s">
        <v>214</v>
      </c>
      <c r="C410" s="59">
        <v>606</v>
      </c>
      <c r="D410" s="64">
        <v>2566866</v>
      </c>
      <c r="E410" s="27">
        <v>610550</v>
      </c>
      <c r="F410" s="28">
        <f t="shared" si="90"/>
        <v>2547.736951928589</v>
      </c>
      <c r="G410" s="29">
        <f t="shared" si="91"/>
        <v>0.00012123594847938157</v>
      </c>
      <c r="H410" s="7">
        <f t="shared" si="92"/>
        <v>4.204186389321104</v>
      </c>
      <c r="I410" s="7">
        <f t="shared" si="93"/>
        <v>-3815.263048071411</v>
      </c>
      <c r="J410" s="7">
        <f t="shared" si="104"/>
        <v>0</v>
      </c>
      <c r="K410" s="7">
        <f t="shared" si="94"/>
        <v>0</v>
      </c>
      <c r="L410" s="30">
        <f t="shared" si="95"/>
        <v>14957.455077128478</v>
      </c>
      <c r="M410" s="10">
        <f t="shared" si="96"/>
        <v>0</v>
      </c>
      <c r="N410" s="31">
        <f t="shared" si="97"/>
        <v>14957.455077128478</v>
      </c>
      <c r="O410" s="7">
        <f t="shared" si="98"/>
        <v>-3512.263048071411</v>
      </c>
      <c r="P410" s="7">
        <f t="shared" si="99"/>
        <v>0</v>
      </c>
      <c r="Q410" s="7">
        <f t="shared" si="100"/>
        <v>0</v>
      </c>
      <c r="R410" s="30">
        <f t="shared" si="101"/>
        <v>5673.842388835057</v>
      </c>
      <c r="S410" s="10">
        <f t="shared" si="102"/>
        <v>0</v>
      </c>
      <c r="T410" s="31">
        <f t="shared" si="103"/>
        <v>5673.842388835057</v>
      </c>
    </row>
    <row r="411" spans="1:20" s="4" customFormat="1" ht="12.75">
      <c r="A411" s="25" t="s">
        <v>486</v>
      </c>
      <c r="B411" s="26" t="s">
        <v>146</v>
      </c>
      <c r="C411" s="59">
        <v>1764</v>
      </c>
      <c r="D411" s="64">
        <v>6955365</v>
      </c>
      <c r="E411" s="27">
        <v>588700</v>
      </c>
      <c r="F411" s="28">
        <f t="shared" si="90"/>
        <v>20841.28394768133</v>
      </c>
      <c r="G411" s="29">
        <f t="shared" si="91"/>
        <v>0.0009917479216261247</v>
      </c>
      <c r="H411" s="7">
        <f t="shared" si="92"/>
        <v>11.814786818413454</v>
      </c>
      <c r="I411" s="7">
        <f t="shared" si="93"/>
        <v>2319.2839476813333</v>
      </c>
      <c r="J411" s="7">
        <f t="shared" si="104"/>
        <v>2319.2839476813333</v>
      </c>
      <c r="K411" s="7">
        <f t="shared" si="94"/>
        <v>0.0003180148884589294</v>
      </c>
      <c r="L411" s="30">
        <f t="shared" si="95"/>
        <v>122356.65387713857</v>
      </c>
      <c r="M411" s="10">
        <f t="shared" si="96"/>
        <v>11080.811552817737</v>
      </c>
      <c r="N411" s="31">
        <f t="shared" si="97"/>
        <v>133437.4654299563</v>
      </c>
      <c r="O411" s="7">
        <f t="shared" si="98"/>
        <v>3201.2839476813333</v>
      </c>
      <c r="P411" s="7">
        <f t="shared" si="99"/>
        <v>3201.2839476813333</v>
      </c>
      <c r="Q411" s="7">
        <f t="shared" si="100"/>
        <v>0.00040486869975664793</v>
      </c>
      <c r="R411" s="30">
        <f t="shared" si="101"/>
        <v>46413.80273210263</v>
      </c>
      <c r="S411" s="10">
        <f t="shared" si="102"/>
        <v>6356.438586179373</v>
      </c>
      <c r="T411" s="31">
        <f t="shared" si="103"/>
        <v>52770.241318282</v>
      </c>
    </row>
    <row r="412" spans="1:20" s="4" customFormat="1" ht="12.75">
      <c r="A412" s="25" t="s">
        <v>491</v>
      </c>
      <c r="B412" s="26" t="s">
        <v>303</v>
      </c>
      <c r="C412" s="59">
        <v>409</v>
      </c>
      <c r="D412" s="64">
        <v>299004</v>
      </c>
      <c r="E412" s="27">
        <v>17500</v>
      </c>
      <c r="F412" s="28">
        <f t="shared" si="90"/>
        <v>6988.150628571429</v>
      </c>
      <c r="G412" s="29">
        <f t="shared" si="91"/>
        <v>0.00033253631970534393</v>
      </c>
      <c r="H412" s="7">
        <f t="shared" si="92"/>
        <v>17.085942857142857</v>
      </c>
      <c r="I412" s="7">
        <f t="shared" si="93"/>
        <v>2693.6506285714286</v>
      </c>
      <c r="J412" s="7">
        <f t="shared" si="104"/>
        <v>2693.6506285714286</v>
      </c>
      <c r="K412" s="7">
        <f t="shared" si="94"/>
        <v>0.0003693471879753494</v>
      </c>
      <c r="L412" s="30">
        <f t="shared" si="95"/>
        <v>41026.58597463952</v>
      </c>
      <c r="M412" s="10">
        <f t="shared" si="96"/>
        <v>12869.418181490426</v>
      </c>
      <c r="N412" s="31">
        <f t="shared" si="97"/>
        <v>53896.004156129944</v>
      </c>
      <c r="O412" s="7">
        <f t="shared" si="98"/>
        <v>2898.1506285714286</v>
      </c>
      <c r="P412" s="7">
        <f t="shared" si="99"/>
        <v>2898.1506285714286</v>
      </c>
      <c r="Q412" s="7">
        <f t="shared" si="100"/>
        <v>0.00036653120931009255</v>
      </c>
      <c r="R412" s="30">
        <f t="shared" si="101"/>
        <v>15562.699762210095</v>
      </c>
      <c r="S412" s="10">
        <f t="shared" si="102"/>
        <v>5754.539986168453</v>
      </c>
      <c r="T412" s="31">
        <f t="shared" si="103"/>
        <v>21317.239748378546</v>
      </c>
    </row>
    <row r="413" spans="1:20" s="4" customFormat="1" ht="12.75">
      <c r="A413" s="25" t="s">
        <v>491</v>
      </c>
      <c r="B413" s="26" t="s">
        <v>304</v>
      </c>
      <c r="C413" s="59">
        <v>396</v>
      </c>
      <c r="D413" s="64">
        <v>321694</v>
      </c>
      <c r="E413" s="27">
        <v>18400</v>
      </c>
      <c r="F413" s="28">
        <f t="shared" si="90"/>
        <v>6923.414347826087</v>
      </c>
      <c r="G413" s="29">
        <f t="shared" si="91"/>
        <v>0.00032945579587369484</v>
      </c>
      <c r="H413" s="7">
        <f t="shared" si="92"/>
        <v>17.48336956521739</v>
      </c>
      <c r="I413" s="7">
        <f t="shared" si="93"/>
        <v>2765.4143478260867</v>
      </c>
      <c r="J413" s="7">
        <f t="shared" si="104"/>
        <v>2765.4143478260867</v>
      </c>
      <c r="K413" s="7">
        <f t="shared" si="94"/>
        <v>0.00037918726434762106</v>
      </c>
      <c r="L413" s="30">
        <f t="shared" si="95"/>
        <v>40646.527110879724</v>
      </c>
      <c r="M413" s="10">
        <f t="shared" si="96"/>
        <v>13212.282732502032</v>
      </c>
      <c r="N413" s="31">
        <f t="shared" si="97"/>
        <v>53858.80984338176</v>
      </c>
      <c r="O413" s="7">
        <f t="shared" si="98"/>
        <v>2963.4143478260867</v>
      </c>
      <c r="P413" s="7">
        <f t="shared" si="99"/>
        <v>2963.4143478260867</v>
      </c>
      <c r="Q413" s="7">
        <f t="shared" si="100"/>
        <v>0.00037478515915888826</v>
      </c>
      <c r="R413" s="30">
        <f t="shared" si="101"/>
        <v>15418.531246888919</v>
      </c>
      <c r="S413" s="10">
        <f t="shared" si="102"/>
        <v>5884.126998794545</v>
      </c>
      <c r="T413" s="31">
        <f t="shared" si="103"/>
        <v>21302.658245683466</v>
      </c>
    </row>
    <row r="414" spans="1:20" s="4" customFormat="1" ht="12.75">
      <c r="A414" s="25" t="s">
        <v>484</v>
      </c>
      <c r="B414" s="26" t="s">
        <v>96</v>
      </c>
      <c r="C414" s="59">
        <v>9874</v>
      </c>
      <c r="D414" s="64">
        <v>11952534</v>
      </c>
      <c r="E414" s="27">
        <v>977050</v>
      </c>
      <c r="F414" s="28">
        <f t="shared" si="90"/>
        <v>120791.48530372039</v>
      </c>
      <c r="G414" s="29">
        <f t="shared" si="91"/>
        <v>0.005747952227934828</v>
      </c>
      <c r="H414" s="7">
        <f t="shared" si="92"/>
        <v>12.233287958651042</v>
      </c>
      <c r="I414" s="7">
        <f t="shared" si="93"/>
        <v>17114.485303720387</v>
      </c>
      <c r="J414" s="7">
        <f t="shared" si="104"/>
        <v>17114.485303720387</v>
      </c>
      <c r="K414" s="7">
        <f t="shared" si="94"/>
        <v>0.0023466989198695732</v>
      </c>
      <c r="L414" s="30">
        <f t="shared" si="95"/>
        <v>709152.1806293068</v>
      </c>
      <c r="M414" s="10">
        <f t="shared" si="96"/>
        <v>81767.64499387241</v>
      </c>
      <c r="N414" s="31">
        <f t="shared" si="97"/>
        <v>790919.8256231792</v>
      </c>
      <c r="O414" s="7">
        <f t="shared" si="98"/>
        <v>22051.485303720387</v>
      </c>
      <c r="P414" s="7">
        <f t="shared" si="99"/>
        <v>22051.485303720387</v>
      </c>
      <c r="Q414" s="7">
        <f t="shared" si="100"/>
        <v>0.00278886731965359</v>
      </c>
      <c r="R414" s="30">
        <f t="shared" si="101"/>
        <v>269004.16426734993</v>
      </c>
      <c r="S414" s="10">
        <f t="shared" si="102"/>
        <v>43785.21691856136</v>
      </c>
      <c r="T414" s="31">
        <f t="shared" si="103"/>
        <v>312789.3811859113</v>
      </c>
    </row>
    <row r="415" spans="1:20" s="4" customFormat="1" ht="12.75">
      <c r="A415" s="25" t="s">
        <v>494</v>
      </c>
      <c r="B415" s="26" t="s">
        <v>369</v>
      </c>
      <c r="C415" s="59">
        <v>640</v>
      </c>
      <c r="D415" s="64">
        <v>682411</v>
      </c>
      <c r="E415" s="27">
        <v>42350</v>
      </c>
      <c r="F415" s="28">
        <f t="shared" si="90"/>
        <v>10312.704604486422</v>
      </c>
      <c r="G415" s="29">
        <f t="shared" si="91"/>
        <v>0.0004907376812061252</v>
      </c>
      <c r="H415" s="7">
        <f t="shared" si="92"/>
        <v>16.113600944510036</v>
      </c>
      <c r="I415" s="7">
        <f t="shared" si="93"/>
        <v>3592.7046044864232</v>
      </c>
      <c r="J415" s="7">
        <f t="shared" si="104"/>
        <v>3592.7046044864232</v>
      </c>
      <c r="K415" s="7">
        <f t="shared" si="94"/>
        <v>0.0004926234043933522</v>
      </c>
      <c r="L415" s="30">
        <f t="shared" si="95"/>
        <v>60544.639715860765</v>
      </c>
      <c r="M415" s="10">
        <f t="shared" si="96"/>
        <v>17164.816204179795</v>
      </c>
      <c r="N415" s="31">
        <f t="shared" si="97"/>
        <v>77709.45592004056</v>
      </c>
      <c r="O415" s="7">
        <f t="shared" si="98"/>
        <v>3912.7046044864232</v>
      </c>
      <c r="P415" s="7">
        <f t="shared" si="99"/>
        <v>3912.7046044864232</v>
      </c>
      <c r="Q415" s="7">
        <f t="shared" si="100"/>
        <v>0.0004948425855499768</v>
      </c>
      <c r="R415" s="30">
        <f t="shared" si="101"/>
        <v>22966.52348044666</v>
      </c>
      <c r="S415" s="10">
        <f t="shared" si="102"/>
        <v>7769.028593134635</v>
      </c>
      <c r="T415" s="31">
        <f t="shared" si="103"/>
        <v>30735.552073581297</v>
      </c>
    </row>
    <row r="416" spans="1:20" s="4" customFormat="1" ht="12.75">
      <c r="A416" s="25" t="s">
        <v>491</v>
      </c>
      <c r="B416" s="26" t="s">
        <v>305</v>
      </c>
      <c r="C416" s="59">
        <v>1202</v>
      </c>
      <c r="D416" s="64">
        <v>1173439</v>
      </c>
      <c r="E416" s="27">
        <v>79500</v>
      </c>
      <c r="F416" s="28">
        <f t="shared" si="90"/>
        <v>17741.80727044025</v>
      </c>
      <c r="G416" s="29">
        <f t="shared" si="91"/>
        <v>0.0008442570299661379</v>
      </c>
      <c r="H416" s="7">
        <f t="shared" si="92"/>
        <v>14.760238993710692</v>
      </c>
      <c r="I416" s="7">
        <f t="shared" si="93"/>
        <v>5120.807270440251</v>
      </c>
      <c r="J416" s="7">
        <f t="shared" si="104"/>
        <v>5120.807270440251</v>
      </c>
      <c r="K416" s="7">
        <f t="shared" si="94"/>
        <v>0.0007021533325217857</v>
      </c>
      <c r="L416" s="30">
        <f t="shared" si="95"/>
        <v>104160.00169632884</v>
      </c>
      <c r="M416" s="10">
        <f t="shared" si="96"/>
        <v>24465.611646549354</v>
      </c>
      <c r="N416" s="31">
        <f t="shared" si="97"/>
        <v>128625.61334287819</v>
      </c>
      <c r="O416" s="7">
        <f t="shared" si="98"/>
        <v>5721.807270440251</v>
      </c>
      <c r="P416" s="7">
        <f t="shared" si="99"/>
        <v>5721.807270440251</v>
      </c>
      <c r="Q416" s="7">
        <f t="shared" si="100"/>
        <v>0.0007236411101611783</v>
      </c>
      <c r="R416" s="30">
        <f t="shared" si="101"/>
        <v>39511.22900241525</v>
      </c>
      <c r="S416" s="10">
        <f t="shared" si="102"/>
        <v>11361.165429530498</v>
      </c>
      <c r="T416" s="31">
        <f t="shared" si="103"/>
        <v>50872.39443194575</v>
      </c>
    </row>
    <row r="417" spans="1:20" s="4" customFormat="1" ht="12.75">
      <c r="A417" s="25" t="s">
        <v>496</v>
      </c>
      <c r="B417" s="26" t="s">
        <v>429</v>
      </c>
      <c r="C417" s="59">
        <v>1131</v>
      </c>
      <c r="D417" s="64">
        <v>2643731</v>
      </c>
      <c r="E417" s="27">
        <v>177550</v>
      </c>
      <c r="F417" s="28">
        <f t="shared" si="90"/>
        <v>16840.66325542101</v>
      </c>
      <c r="G417" s="29">
        <f t="shared" si="91"/>
        <v>0.0008013754250599976</v>
      </c>
      <c r="H417" s="7">
        <f t="shared" si="92"/>
        <v>14.890064770487188</v>
      </c>
      <c r="I417" s="7">
        <f t="shared" si="93"/>
        <v>4965.163255421009</v>
      </c>
      <c r="J417" s="7">
        <f t="shared" si="104"/>
        <v>4965.163255421009</v>
      </c>
      <c r="K417" s="7">
        <f t="shared" si="94"/>
        <v>0.0006808117826330245</v>
      </c>
      <c r="L417" s="30">
        <f t="shared" si="95"/>
        <v>98869.4943256718</v>
      </c>
      <c r="M417" s="10">
        <f t="shared" si="96"/>
        <v>23721.993340788926</v>
      </c>
      <c r="N417" s="31">
        <f t="shared" si="97"/>
        <v>122591.48766646071</v>
      </c>
      <c r="O417" s="7">
        <f t="shared" si="98"/>
        <v>5530.663255421009</v>
      </c>
      <c r="P417" s="7">
        <f t="shared" si="99"/>
        <v>5530.663255421009</v>
      </c>
      <c r="Q417" s="7">
        <f t="shared" si="100"/>
        <v>0.0006994669881239384</v>
      </c>
      <c r="R417" s="30">
        <f t="shared" si="101"/>
        <v>37504.36989280789</v>
      </c>
      <c r="S417" s="10">
        <f t="shared" si="102"/>
        <v>10981.631713545832</v>
      </c>
      <c r="T417" s="31">
        <f t="shared" si="103"/>
        <v>48486.00160635372</v>
      </c>
    </row>
    <row r="418" spans="1:20" s="4" customFormat="1" ht="12.75">
      <c r="A418" s="9" t="s">
        <v>483</v>
      </c>
      <c r="B418" s="26" t="s">
        <v>66</v>
      </c>
      <c r="C418" s="8">
        <v>253</v>
      </c>
      <c r="D418" s="64">
        <v>274575</v>
      </c>
      <c r="E418" s="27">
        <v>15750</v>
      </c>
      <c r="F418" s="28">
        <f t="shared" si="90"/>
        <v>4410.633333333333</v>
      </c>
      <c r="G418" s="29">
        <f t="shared" si="91"/>
        <v>0.0002098832515486595</v>
      </c>
      <c r="H418" s="7">
        <f t="shared" si="92"/>
        <v>17.433333333333334</v>
      </c>
      <c r="I418" s="7">
        <f t="shared" si="93"/>
        <v>1754.1333333333334</v>
      </c>
      <c r="J418" s="7">
        <f t="shared" si="104"/>
        <v>1754.1333333333334</v>
      </c>
      <c r="K418" s="7">
        <f t="shared" si="94"/>
        <v>0.00024052273413946665</v>
      </c>
      <c r="L418" s="30">
        <f t="shared" si="95"/>
        <v>25894.29410876948</v>
      </c>
      <c r="M418" s="10">
        <f t="shared" si="96"/>
        <v>8380.699105262525</v>
      </c>
      <c r="N418" s="31">
        <f t="shared" si="97"/>
        <v>34274.99321403201</v>
      </c>
      <c r="O418" s="7">
        <f t="shared" si="98"/>
        <v>1880.6333333333334</v>
      </c>
      <c r="P418" s="7">
        <f t="shared" si="99"/>
        <v>1880.6333333333334</v>
      </c>
      <c r="Q418" s="7">
        <f t="shared" si="100"/>
        <v>0.00023784505992889535</v>
      </c>
      <c r="R418" s="30">
        <f t="shared" si="101"/>
        <v>9822.536172477265</v>
      </c>
      <c r="S418" s="10">
        <f t="shared" si="102"/>
        <v>3734.167440883657</v>
      </c>
      <c r="T418" s="31">
        <f t="shared" si="103"/>
        <v>13556.703613360922</v>
      </c>
    </row>
    <row r="419" spans="1:20" s="4" customFormat="1" ht="12.75">
      <c r="A419" s="25" t="s">
        <v>495</v>
      </c>
      <c r="B419" s="26" t="s">
        <v>390</v>
      </c>
      <c r="C419" s="59">
        <v>1591</v>
      </c>
      <c r="D419" s="64">
        <v>3121226</v>
      </c>
      <c r="E419" s="27">
        <v>199700</v>
      </c>
      <c r="F419" s="28">
        <f t="shared" si="90"/>
        <v>24866.65280921382</v>
      </c>
      <c r="G419" s="29">
        <f t="shared" si="91"/>
        <v>0.0011832980781435933</v>
      </c>
      <c r="H419" s="7">
        <f t="shared" si="92"/>
        <v>15.629574361542314</v>
      </c>
      <c r="I419" s="7">
        <f t="shared" si="93"/>
        <v>8161.1528092138215</v>
      </c>
      <c r="J419" s="7">
        <f t="shared" si="104"/>
        <v>8161.1528092138215</v>
      </c>
      <c r="K419" s="7">
        <f t="shared" si="94"/>
        <v>0.0011190385303675684</v>
      </c>
      <c r="L419" s="30">
        <f t="shared" si="95"/>
        <v>145989.10693304244</v>
      </c>
      <c r="M419" s="10">
        <f t="shared" si="96"/>
        <v>38991.42941210608</v>
      </c>
      <c r="N419" s="31">
        <f t="shared" si="97"/>
        <v>184980.53634514852</v>
      </c>
      <c r="O419" s="7">
        <f t="shared" si="98"/>
        <v>8956.652809213821</v>
      </c>
      <c r="P419" s="7">
        <f t="shared" si="99"/>
        <v>8956.652809213821</v>
      </c>
      <c r="Q419" s="7">
        <f t="shared" si="100"/>
        <v>0.0011327543686540545</v>
      </c>
      <c r="R419" s="30">
        <f t="shared" si="101"/>
        <v>55378.350057120166</v>
      </c>
      <c r="S419" s="10">
        <f t="shared" si="102"/>
        <v>17784.243587868656</v>
      </c>
      <c r="T419" s="31">
        <f t="shared" si="103"/>
        <v>73162.59364498882</v>
      </c>
    </row>
    <row r="420" spans="1:20" s="4" customFormat="1" ht="12.75">
      <c r="A420" s="25" t="s">
        <v>490</v>
      </c>
      <c r="B420" s="26" t="s">
        <v>246</v>
      </c>
      <c r="C420" s="59">
        <v>236</v>
      </c>
      <c r="D420" s="64">
        <v>557717</v>
      </c>
      <c r="E420" s="27">
        <v>74500</v>
      </c>
      <c r="F420" s="28">
        <f t="shared" si="90"/>
        <v>1766.727677852349</v>
      </c>
      <c r="G420" s="29">
        <f t="shared" si="91"/>
        <v>8.407104413470407E-05</v>
      </c>
      <c r="H420" s="7">
        <f t="shared" si="92"/>
        <v>7.486134228187919</v>
      </c>
      <c r="I420" s="7">
        <f t="shared" si="93"/>
        <v>-711.2723221476512</v>
      </c>
      <c r="J420" s="7">
        <f t="shared" si="104"/>
        <v>0</v>
      </c>
      <c r="K420" s="7">
        <f t="shared" si="94"/>
        <v>0</v>
      </c>
      <c r="L420" s="30">
        <f t="shared" si="95"/>
        <v>10372.24422050017</v>
      </c>
      <c r="M420" s="10">
        <f t="shared" si="96"/>
        <v>0</v>
      </c>
      <c r="N420" s="31">
        <f t="shared" si="97"/>
        <v>10372.24422050017</v>
      </c>
      <c r="O420" s="7">
        <f t="shared" si="98"/>
        <v>-593.2723221476512</v>
      </c>
      <c r="P420" s="7">
        <f t="shared" si="99"/>
        <v>0</v>
      </c>
      <c r="Q420" s="7">
        <f t="shared" si="100"/>
        <v>0</v>
      </c>
      <c r="R420" s="30">
        <f t="shared" si="101"/>
        <v>3934.5248655041505</v>
      </c>
      <c r="S420" s="10">
        <f t="shared" si="102"/>
        <v>0</v>
      </c>
      <c r="T420" s="31">
        <f t="shared" si="103"/>
        <v>3934.5248655041505</v>
      </c>
    </row>
    <row r="421" spans="1:20" s="4" customFormat="1" ht="12.75">
      <c r="A421" s="25" t="s">
        <v>486</v>
      </c>
      <c r="B421" s="26" t="s">
        <v>147</v>
      </c>
      <c r="C421" s="59">
        <v>1043</v>
      </c>
      <c r="D421" s="64">
        <v>3010640</v>
      </c>
      <c r="E421" s="27">
        <v>272300</v>
      </c>
      <c r="F421" s="28">
        <f t="shared" si="90"/>
        <v>11531.75732647815</v>
      </c>
      <c r="G421" s="29">
        <f t="shared" si="91"/>
        <v>0.0005487472072229938</v>
      </c>
      <c r="H421" s="7">
        <f t="shared" si="92"/>
        <v>11.056334924715387</v>
      </c>
      <c r="I421" s="7">
        <f t="shared" si="93"/>
        <v>580.2573264781482</v>
      </c>
      <c r="J421" s="7">
        <f t="shared" si="104"/>
        <v>580.2573264781482</v>
      </c>
      <c r="K421" s="7">
        <f t="shared" si="94"/>
        <v>7.956355199280633E-05</v>
      </c>
      <c r="L421" s="30">
        <f t="shared" si="95"/>
        <v>67701.55060182947</v>
      </c>
      <c r="M421" s="10">
        <f t="shared" si="96"/>
        <v>2772.287581809122</v>
      </c>
      <c r="N421" s="31">
        <f t="shared" si="97"/>
        <v>70473.8381836386</v>
      </c>
      <c r="O421" s="7">
        <f t="shared" si="98"/>
        <v>1101.7573264781481</v>
      </c>
      <c r="P421" s="7">
        <f t="shared" si="99"/>
        <v>1101.7573264781481</v>
      </c>
      <c r="Q421" s="7">
        <f t="shared" si="100"/>
        <v>0.0001393400471525344</v>
      </c>
      <c r="R421" s="30">
        <f t="shared" si="101"/>
        <v>25681.36929803611</v>
      </c>
      <c r="S421" s="10">
        <f t="shared" si="102"/>
        <v>2187.6387402947903</v>
      </c>
      <c r="T421" s="31">
        <f t="shared" si="103"/>
        <v>27869.0080383309</v>
      </c>
    </row>
    <row r="422" spans="1:20" s="4" customFormat="1" ht="12.75">
      <c r="A422" s="25" t="s">
        <v>490</v>
      </c>
      <c r="B422" s="26" t="s">
        <v>247</v>
      </c>
      <c r="C422" s="59">
        <v>385</v>
      </c>
      <c r="D422" s="64">
        <v>601352</v>
      </c>
      <c r="E422" s="27">
        <v>45850</v>
      </c>
      <c r="F422" s="28">
        <f t="shared" si="90"/>
        <v>5049.520610687023</v>
      </c>
      <c r="G422" s="29">
        <f t="shared" si="91"/>
        <v>0.00024028517549247615</v>
      </c>
      <c r="H422" s="7">
        <f t="shared" si="92"/>
        <v>13.115637949836422</v>
      </c>
      <c r="I422" s="7">
        <f t="shared" si="93"/>
        <v>1007.0206106870227</v>
      </c>
      <c r="J422" s="7">
        <f t="shared" si="104"/>
        <v>1007.0206106870227</v>
      </c>
      <c r="K422" s="7">
        <f t="shared" si="94"/>
        <v>0.0001380803534227186</v>
      </c>
      <c r="L422" s="30">
        <f t="shared" si="95"/>
        <v>29645.123935660722</v>
      </c>
      <c r="M422" s="10">
        <f t="shared" si="96"/>
        <v>4811.228753590938</v>
      </c>
      <c r="N422" s="31">
        <f t="shared" si="97"/>
        <v>34456.35268925166</v>
      </c>
      <c r="O422" s="7">
        <f t="shared" si="98"/>
        <v>1199.5206106870226</v>
      </c>
      <c r="P422" s="7">
        <f t="shared" si="99"/>
        <v>1199.5206106870226</v>
      </c>
      <c r="Q422" s="7">
        <f t="shared" si="100"/>
        <v>0.00015170424052258992</v>
      </c>
      <c r="R422" s="30">
        <f t="shared" si="101"/>
        <v>11245.346213047884</v>
      </c>
      <c r="S422" s="10">
        <f t="shared" si="102"/>
        <v>2381.7565762046615</v>
      </c>
      <c r="T422" s="31">
        <f t="shared" si="103"/>
        <v>13627.102789252545</v>
      </c>
    </row>
    <row r="423" spans="1:20" s="4" customFormat="1" ht="12.75">
      <c r="A423" s="25" t="s">
        <v>485</v>
      </c>
      <c r="B423" s="26" t="s">
        <v>115</v>
      </c>
      <c r="C423" s="60">
        <v>1213</v>
      </c>
      <c r="D423" s="64">
        <v>1068538</v>
      </c>
      <c r="E423" s="27">
        <v>80000</v>
      </c>
      <c r="F423" s="28">
        <f t="shared" si="90"/>
        <v>16201.707425</v>
      </c>
      <c r="G423" s="29">
        <f t="shared" si="91"/>
        <v>0.0007709702389677354</v>
      </c>
      <c r="H423" s="7">
        <f t="shared" si="92"/>
        <v>13.356725</v>
      </c>
      <c r="I423" s="7">
        <f t="shared" si="93"/>
        <v>3465.207425000001</v>
      </c>
      <c r="J423" s="7">
        <f t="shared" si="104"/>
        <v>3465.207425000001</v>
      </c>
      <c r="K423" s="7">
        <f t="shared" si="94"/>
        <v>0.00047514128395107614</v>
      </c>
      <c r="L423" s="30">
        <f t="shared" si="95"/>
        <v>95118.26203202509</v>
      </c>
      <c r="M423" s="10">
        <f t="shared" si="96"/>
        <v>16555.674653910704</v>
      </c>
      <c r="N423" s="31">
        <f t="shared" si="97"/>
        <v>111673.9366859358</v>
      </c>
      <c r="O423" s="7">
        <f t="shared" si="98"/>
        <v>4071.707425000001</v>
      </c>
      <c r="P423" s="7">
        <f t="shared" si="99"/>
        <v>4071.707425000001</v>
      </c>
      <c r="Q423" s="7">
        <f t="shared" si="100"/>
        <v>0.0005149517874361758</v>
      </c>
      <c r="R423" s="30">
        <f t="shared" si="101"/>
        <v>36081.40718369002</v>
      </c>
      <c r="S423" s="10">
        <f t="shared" si="102"/>
        <v>8084.74306274796</v>
      </c>
      <c r="T423" s="31">
        <f t="shared" si="103"/>
        <v>44166.15024643798</v>
      </c>
    </row>
    <row r="424" spans="1:20" s="4" customFormat="1" ht="12.75">
      <c r="A424" s="25" t="s">
        <v>486</v>
      </c>
      <c r="B424" s="26" t="s">
        <v>148</v>
      </c>
      <c r="C424" s="59">
        <v>1236</v>
      </c>
      <c r="D424" s="64">
        <v>2142118</v>
      </c>
      <c r="E424" s="27">
        <v>184800</v>
      </c>
      <c r="F424" s="28">
        <f t="shared" si="90"/>
        <v>14327.152857142857</v>
      </c>
      <c r="G424" s="29">
        <f t="shared" si="91"/>
        <v>0.0006817681724677053</v>
      </c>
      <c r="H424" s="7">
        <f t="shared" si="92"/>
        <v>11.591547619047619</v>
      </c>
      <c r="I424" s="7">
        <f t="shared" si="93"/>
        <v>1349.1528571428569</v>
      </c>
      <c r="J424" s="7">
        <f t="shared" si="104"/>
        <v>1349.1528571428569</v>
      </c>
      <c r="K424" s="7">
        <f t="shared" si="94"/>
        <v>0.00018499274131883163</v>
      </c>
      <c r="L424" s="30">
        <f t="shared" si="95"/>
        <v>84112.97919969636</v>
      </c>
      <c r="M424" s="10">
        <f t="shared" si="96"/>
        <v>6445.829360778078</v>
      </c>
      <c r="N424" s="31">
        <f t="shared" si="97"/>
        <v>90558.80856047444</v>
      </c>
      <c r="O424" s="7">
        <f t="shared" si="98"/>
        <v>1967.1528571428569</v>
      </c>
      <c r="P424" s="7">
        <f t="shared" si="99"/>
        <v>1967.1528571428569</v>
      </c>
      <c r="Q424" s="7">
        <f t="shared" si="100"/>
        <v>0.00024878724677667477</v>
      </c>
      <c r="R424" s="30">
        <f t="shared" si="101"/>
        <v>31906.75047148861</v>
      </c>
      <c r="S424" s="10">
        <f t="shared" si="102"/>
        <v>3905.959774393794</v>
      </c>
      <c r="T424" s="31">
        <f t="shared" si="103"/>
        <v>35812.7102458824</v>
      </c>
    </row>
    <row r="425" spans="1:20" s="4" customFormat="1" ht="12.75">
      <c r="A425" s="25" t="s">
        <v>490</v>
      </c>
      <c r="B425" s="26" t="s">
        <v>248</v>
      </c>
      <c r="C425" s="59">
        <v>939</v>
      </c>
      <c r="D425" s="64">
        <v>1105037</v>
      </c>
      <c r="E425" s="27">
        <v>66450</v>
      </c>
      <c r="F425" s="28">
        <f t="shared" si="90"/>
        <v>15615.19553047404</v>
      </c>
      <c r="G425" s="29">
        <f t="shared" si="91"/>
        <v>0.0007430606363796552</v>
      </c>
      <c r="H425" s="7">
        <f t="shared" si="92"/>
        <v>16.629601203912717</v>
      </c>
      <c r="I425" s="7">
        <f t="shared" si="93"/>
        <v>5755.695530474041</v>
      </c>
      <c r="J425" s="7">
        <f t="shared" si="104"/>
        <v>5755.695530474041</v>
      </c>
      <c r="K425" s="7">
        <f t="shared" si="94"/>
        <v>0.0007892077526588197</v>
      </c>
      <c r="L425" s="30">
        <f t="shared" si="95"/>
        <v>91674.92173430213</v>
      </c>
      <c r="M425" s="10">
        <f t="shared" si="96"/>
        <v>27498.908700825083</v>
      </c>
      <c r="N425" s="31">
        <f t="shared" si="97"/>
        <v>119173.83043512721</v>
      </c>
      <c r="O425" s="7">
        <f t="shared" si="98"/>
        <v>6225.195530474041</v>
      </c>
      <c r="P425" s="7">
        <f t="shared" si="99"/>
        <v>6225.195530474041</v>
      </c>
      <c r="Q425" s="7">
        <f t="shared" si="100"/>
        <v>0.0007873049880437564</v>
      </c>
      <c r="R425" s="30">
        <f t="shared" si="101"/>
        <v>34775.23778256786</v>
      </c>
      <c r="S425" s="10">
        <f t="shared" si="102"/>
        <v>12360.688312286975</v>
      </c>
      <c r="T425" s="31">
        <f t="shared" si="103"/>
        <v>47135.92609485484</v>
      </c>
    </row>
    <row r="426" spans="1:20" s="4" customFormat="1" ht="12.75">
      <c r="A426" s="25" t="s">
        <v>486</v>
      </c>
      <c r="B426" s="26" t="s">
        <v>149</v>
      </c>
      <c r="C426" s="59">
        <v>1466</v>
      </c>
      <c r="D426" s="64">
        <v>2284165</v>
      </c>
      <c r="E426" s="27">
        <v>326600</v>
      </c>
      <c r="F426" s="28">
        <f t="shared" si="90"/>
        <v>10252.865554194734</v>
      </c>
      <c r="G426" s="29">
        <f t="shared" si="91"/>
        <v>0.0004878901957101337</v>
      </c>
      <c r="H426" s="7">
        <f t="shared" si="92"/>
        <v>6.993769136558481</v>
      </c>
      <c r="I426" s="7">
        <f t="shared" si="93"/>
        <v>-5140.134445805266</v>
      </c>
      <c r="J426" s="7">
        <f t="shared" si="104"/>
        <v>0</v>
      </c>
      <c r="K426" s="7">
        <f t="shared" si="94"/>
        <v>0</v>
      </c>
      <c r="L426" s="30">
        <f t="shared" si="95"/>
        <v>60193.331898969205</v>
      </c>
      <c r="M426" s="10">
        <f t="shared" si="96"/>
        <v>0</v>
      </c>
      <c r="N426" s="31">
        <f t="shared" si="97"/>
        <v>60193.331898969205</v>
      </c>
      <c r="O426" s="7">
        <f t="shared" si="98"/>
        <v>-4407.134445805266</v>
      </c>
      <c r="P426" s="7">
        <f t="shared" si="99"/>
        <v>0</v>
      </c>
      <c r="Q426" s="7">
        <f t="shared" si="100"/>
        <v>0</v>
      </c>
      <c r="R426" s="30">
        <f t="shared" si="101"/>
        <v>22833.26115923426</v>
      </c>
      <c r="S426" s="10">
        <f t="shared" si="102"/>
        <v>0</v>
      </c>
      <c r="T426" s="31">
        <f t="shared" si="103"/>
        <v>22833.26115923426</v>
      </c>
    </row>
    <row r="427" spans="1:20" s="4" customFormat="1" ht="12.75">
      <c r="A427" s="25" t="s">
        <v>486</v>
      </c>
      <c r="B427" s="26" t="s">
        <v>150</v>
      </c>
      <c r="C427" s="59">
        <v>332</v>
      </c>
      <c r="D427" s="64">
        <v>1700256</v>
      </c>
      <c r="E427" s="27">
        <v>154300</v>
      </c>
      <c r="F427" s="28">
        <f t="shared" si="90"/>
        <v>3658.3602851587816</v>
      </c>
      <c r="G427" s="29">
        <f t="shared" si="91"/>
        <v>0.00017408578178166543</v>
      </c>
      <c r="H427" s="7">
        <f t="shared" si="92"/>
        <v>11.019157485418017</v>
      </c>
      <c r="I427" s="7">
        <f t="shared" si="93"/>
        <v>172.36028515878155</v>
      </c>
      <c r="J427" s="7">
        <f t="shared" si="104"/>
        <v>172.36028515878155</v>
      </c>
      <c r="K427" s="7">
        <f t="shared" si="94"/>
        <v>2.3633646459855735E-05</v>
      </c>
      <c r="L427" s="30">
        <f t="shared" si="95"/>
        <v>21477.790154039092</v>
      </c>
      <c r="M427" s="10">
        <f t="shared" si="96"/>
        <v>823.4834035495178</v>
      </c>
      <c r="N427" s="31">
        <f t="shared" si="97"/>
        <v>22301.27355758861</v>
      </c>
      <c r="O427" s="7">
        <f t="shared" si="98"/>
        <v>338.36028515878155</v>
      </c>
      <c r="P427" s="7">
        <f t="shared" si="99"/>
        <v>338.36028515878155</v>
      </c>
      <c r="Q427" s="7">
        <f t="shared" si="100"/>
        <v>4.2792670359886836E-05</v>
      </c>
      <c r="R427" s="30">
        <f t="shared" si="101"/>
        <v>8147.214587381942</v>
      </c>
      <c r="S427" s="10">
        <f t="shared" si="102"/>
        <v>671.8449246502233</v>
      </c>
      <c r="T427" s="31">
        <f t="shared" si="103"/>
        <v>8819.059512032165</v>
      </c>
    </row>
    <row r="428" spans="1:20" s="4" customFormat="1" ht="12.75">
      <c r="A428" s="25" t="s">
        <v>495</v>
      </c>
      <c r="B428" s="26" t="s">
        <v>391</v>
      </c>
      <c r="C428" s="59">
        <v>1388</v>
      </c>
      <c r="D428" s="64">
        <v>1737409</v>
      </c>
      <c r="E428" s="27">
        <v>115050</v>
      </c>
      <c r="F428" s="28">
        <f t="shared" si="90"/>
        <v>20960.657905258584</v>
      </c>
      <c r="G428" s="29">
        <f t="shared" si="91"/>
        <v>0.0009974284197480602</v>
      </c>
      <c r="H428" s="7">
        <f t="shared" si="92"/>
        <v>15.101338548457193</v>
      </c>
      <c r="I428" s="7">
        <f t="shared" si="93"/>
        <v>6386.657905258584</v>
      </c>
      <c r="J428" s="7">
        <f t="shared" si="104"/>
        <v>6386.657905258584</v>
      </c>
      <c r="K428" s="7">
        <f t="shared" si="94"/>
        <v>0.0008757238644266304</v>
      </c>
      <c r="L428" s="30">
        <f t="shared" si="95"/>
        <v>123057.48392416883</v>
      </c>
      <c r="M428" s="10">
        <f t="shared" si="96"/>
        <v>30513.44910623581</v>
      </c>
      <c r="N428" s="31">
        <f t="shared" si="97"/>
        <v>153570.93303040465</v>
      </c>
      <c r="O428" s="7">
        <f t="shared" si="98"/>
        <v>7080.657905258584</v>
      </c>
      <c r="P428" s="7">
        <f t="shared" si="99"/>
        <v>7080.657905258584</v>
      </c>
      <c r="Q428" s="7">
        <f t="shared" si="100"/>
        <v>0.0008954959342485162</v>
      </c>
      <c r="R428" s="30">
        <f t="shared" si="101"/>
        <v>46679.650044209215</v>
      </c>
      <c r="S428" s="10">
        <f t="shared" si="102"/>
        <v>14059.286167701704</v>
      </c>
      <c r="T428" s="31">
        <f t="shared" si="103"/>
        <v>60738.93621191092</v>
      </c>
    </row>
    <row r="429" spans="1:20" s="4" customFormat="1" ht="12.75">
      <c r="A429" s="25" t="s">
        <v>490</v>
      </c>
      <c r="B429" s="26" t="s">
        <v>249</v>
      </c>
      <c r="C429" s="59">
        <v>391</v>
      </c>
      <c r="D429" s="64">
        <v>1124925</v>
      </c>
      <c r="E429" s="27">
        <v>84150</v>
      </c>
      <c r="F429" s="28">
        <f t="shared" si="90"/>
        <v>5226.924242424242</v>
      </c>
      <c r="G429" s="29">
        <f t="shared" si="91"/>
        <v>0.0002487270586080261</v>
      </c>
      <c r="H429" s="7">
        <f t="shared" si="92"/>
        <v>13.368092691622103</v>
      </c>
      <c r="I429" s="7">
        <f t="shared" si="93"/>
        <v>1121.424242424242</v>
      </c>
      <c r="J429" s="7">
        <f t="shared" si="104"/>
        <v>1121.424242424242</v>
      </c>
      <c r="K429" s="7">
        <f t="shared" si="94"/>
        <v>0.0001537671166681507</v>
      </c>
      <c r="L429" s="30">
        <f t="shared" si="95"/>
        <v>30686.639171454688</v>
      </c>
      <c r="M429" s="10">
        <f t="shared" si="96"/>
        <v>5357.813437844642</v>
      </c>
      <c r="N429" s="31">
        <f t="shared" si="97"/>
        <v>36044.45260929933</v>
      </c>
      <c r="O429" s="7">
        <f t="shared" si="98"/>
        <v>1316.924242424242</v>
      </c>
      <c r="P429" s="7">
        <f t="shared" si="99"/>
        <v>1316.924242424242</v>
      </c>
      <c r="Q429" s="7">
        <f t="shared" si="100"/>
        <v>0.00016655236287130696</v>
      </c>
      <c r="R429" s="30">
        <f t="shared" si="101"/>
        <v>11640.426342855622</v>
      </c>
      <c r="S429" s="10">
        <f t="shared" si="102"/>
        <v>2614.8720970795193</v>
      </c>
      <c r="T429" s="31">
        <f t="shared" si="103"/>
        <v>14255.29843993514</v>
      </c>
    </row>
    <row r="430" spans="1:20" s="4" customFormat="1" ht="12.75">
      <c r="A430" s="25" t="s">
        <v>496</v>
      </c>
      <c r="B430" s="26" t="s">
        <v>430</v>
      </c>
      <c r="C430" s="59">
        <v>64</v>
      </c>
      <c r="D430" s="64">
        <v>84812</v>
      </c>
      <c r="E430" s="27">
        <v>6750</v>
      </c>
      <c r="F430" s="28">
        <f t="shared" si="90"/>
        <v>804.1434074074074</v>
      </c>
      <c r="G430" s="29">
        <f t="shared" si="91"/>
        <v>3.826575920119221E-05</v>
      </c>
      <c r="H430" s="7">
        <f t="shared" si="92"/>
        <v>12.56474074074074</v>
      </c>
      <c r="I430" s="7">
        <f t="shared" si="93"/>
        <v>132.14340740740738</v>
      </c>
      <c r="J430" s="7">
        <f t="shared" si="104"/>
        <v>132.14340740740738</v>
      </c>
      <c r="K430" s="7">
        <f t="shared" si="94"/>
        <v>1.8119200544315374E-05</v>
      </c>
      <c r="L430" s="30">
        <f t="shared" si="95"/>
        <v>4721.028551538807</v>
      </c>
      <c r="M430" s="10">
        <f t="shared" si="96"/>
        <v>631.339770575555</v>
      </c>
      <c r="N430" s="31">
        <f t="shared" si="97"/>
        <v>5352.368322114362</v>
      </c>
      <c r="O430" s="7">
        <f t="shared" si="98"/>
        <v>164.14340740740738</v>
      </c>
      <c r="P430" s="7">
        <f t="shared" si="99"/>
        <v>164.14340740740738</v>
      </c>
      <c r="Q430" s="7">
        <f t="shared" si="100"/>
        <v>2.0759335634315332E-05</v>
      </c>
      <c r="R430" s="30">
        <f t="shared" si="101"/>
        <v>1790.8375306157955</v>
      </c>
      <c r="S430" s="10">
        <f t="shared" si="102"/>
        <v>325.9215694587507</v>
      </c>
      <c r="T430" s="31">
        <f t="shared" si="103"/>
        <v>2116.759100074546</v>
      </c>
    </row>
    <row r="431" spans="1:20" s="4" customFormat="1" ht="12.75">
      <c r="A431" s="25" t="s">
        <v>485</v>
      </c>
      <c r="B431" s="26" t="s">
        <v>116</v>
      </c>
      <c r="C431" s="60">
        <v>528</v>
      </c>
      <c r="D431" s="64">
        <v>605585</v>
      </c>
      <c r="E431" s="27">
        <v>40600</v>
      </c>
      <c r="F431" s="28">
        <f t="shared" si="90"/>
        <v>7875.588177339901</v>
      </c>
      <c r="G431" s="29">
        <f t="shared" si="91"/>
        <v>0.00037476569227056113</v>
      </c>
      <c r="H431" s="7">
        <f t="shared" si="92"/>
        <v>14.91588669950739</v>
      </c>
      <c r="I431" s="7">
        <f t="shared" si="93"/>
        <v>2331.5881773399014</v>
      </c>
      <c r="J431" s="7">
        <f t="shared" si="104"/>
        <v>2331.5881773399014</v>
      </c>
      <c r="K431" s="7">
        <f t="shared" si="94"/>
        <v>0.00031970201617192653</v>
      </c>
      <c r="L431" s="30">
        <f t="shared" si="95"/>
        <v>46236.6243419888</v>
      </c>
      <c r="M431" s="10">
        <f t="shared" si="96"/>
        <v>11139.597304465562</v>
      </c>
      <c r="N431" s="31">
        <f t="shared" si="97"/>
        <v>57376.22164645436</v>
      </c>
      <c r="O431" s="7">
        <f t="shared" si="98"/>
        <v>2595.5881773399014</v>
      </c>
      <c r="P431" s="7">
        <f t="shared" si="99"/>
        <v>2595.5881773399014</v>
      </c>
      <c r="Q431" s="7">
        <f t="shared" si="100"/>
        <v>0.0003282659169376315</v>
      </c>
      <c r="R431" s="30">
        <f t="shared" si="101"/>
        <v>17539.03439826226</v>
      </c>
      <c r="S431" s="10">
        <f t="shared" si="102"/>
        <v>5153.774895920815</v>
      </c>
      <c r="T431" s="31">
        <f t="shared" si="103"/>
        <v>22692.809294183076</v>
      </c>
    </row>
    <row r="432" spans="1:20" s="4" customFormat="1" ht="12.75">
      <c r="A432" s="25" t="s">
        <v>494</v>
      </c>
      <c r="B432" s="26" t="s">
        <v>370</v>
      </c>
      <c r="C432" s="59">
        <v>37</v>
      </c>
      <c r="D432" s="64">
        <v>351912</v>
      </c>
      <c r="E432" s="27">
        <v>44650</v>
      </c>
      <c r="F432" s="28">
        <f t="shared" si="90"/>
        <v>291.61800671892496</v>
      </c>
      <c r="G432" s="29">
        <f t="shared" si="91"/>
        <v>1.3876858680984621E-05</v>
      </c>
      <c r="H432" s="7">
        <f t="shared" si="92"/>
        <v>7.881567749160134</v>
      </c>
      <c r="I432" s="7">
        <f t="shared" si="93"/>
        <v>-96.88199328107503</v>
      </c>
      <c r="J432" s="7">
        <f t="shared" si="104"/>
        <v>0</v>
      </c>
      <c r="K432" s="7">
        <f t="shared" si="94"/>
        <v>0</v>
      </c>
      <c r="L432" s="30">
        <f t="shared" si="95"/>
        <v>1712.0539983055246</v>
      </c>
      <c r="M432" s="10">
        <f t="shared" si="96"/>
        <v>0</v>
      </c>
      <c r="N432" s="31">
        <f t="shared" si="97"/>
        <v>1712.0539983055246</v>
      </c>
      <c r="O432" s="7">
        <f t="shared" si="98"/>
        <v>-78.38199328107503</v>
      </c>
      <c r="P432" s="7">
        <f t="shared" si="99"/>
        <v>0</v>
      </c>
      <c r="Q432" s="7">
        <f t="shared" si="100"/>
        <v>0</v>
      </c>
      <c r="R432" s="30">
        <f t="shared" si="101"/>
        <v>649.4369862700803</v>
      </c>
      <c r="S432" s="10">
        <f t="shared" si="102"/>
        <v>0</v>
      </c>
      <c r="T432" s="31">
        <f t="shared" si="103"/>
        <v>649.4369862700803</v>
      </c>
    </row>
    <row r="433" spans="1:20" s="4" customFormat="1" ht="12.75">
      <c r="A433" s="25" t="s">
        <v>488</v>
      </c>
      <c r="B433" s="26" t="s">
        <v>196</v>
      </c>
      <c r="C433" s="59">
        <v>2781</v>
      </c>
      <c r="D433" s="64">
        <v>5588832.83136</v>
      </c>
      <c r="E433" s="27">
        <v>334050</v>
      </c>
      <c r="F433" s="28">
        <f t="shared" si="90"/>
        <v>46527.59797638725</v>
      </c>
      <c r="G433" s="29">
        <f t="shared" si="91"/>
        <v>0.0022140501855439474</v>
      </c>
      <c r="H433" s="7">
        <f t="shared" si="92"/>
        <v>16.730527859182757</v>
      </c>
      <c r="I433" s="7">
        <f t="shared" si="93"/>
        <v>17327.09797638725</v>
      </c>
      <c r="J433" s="7">
        <f t="shared" si="104"/>
        <v>17327.09797638725</v>
      </c>
      <c r="K433" s="7">
        <f t="shared" si="94"/>
        <v>0.0023758518812612575</v>
      </c>
      <c r="L433" s="30">
        <f t="shared" si="95"/>
        <v>273157.8925570385</v>
      </c>
      <c r="M433" s="10">
        <f t="shared" si="96"/>
        <v>82783.44168488031</v>
      </c>
      <c r="N433" s="31">
        <f t="shared" si="97"/>
        <v>355941.3342419188</v>
      </c>
      <c r="O433" s="7">
        <f t="shared" si="98"/>
        <v>18717.59797638725</v>
      </c>
      <c r="P433" s="7">
        <f t="shared" si="99"/>
        <v>18717.59797638725</v>
      </c>
      <c r="Q433" s="7">
        <f t="shared" si="100"/>
        <v>0.0023672281744193243</v>
      </c>
      <c r="R433" s="30">
        <f t="shared" si="101"/>
        <v>103617.54868345674</v>
      </c>
      <c r="S433" s="10">
        <f t="shared" si="102"/>
        <v>37165.482338383394</v>
      </c>
      <c r="T433" s="31">
        <f t="shared" si="103"/>
        <v>140783.03102184014</v>
      </c>
    </row>
    <row r="434" spans="1:20" s="4" customFormat="1" ht="12.75">
      <c r="A434" s="25" t="s">
        <v>495</v>
      </c>
      <c r="B434" s="26" t="s">
        <v>392</v>
      </c>
      <c r="C434" s="59">
        <v>890</v>
      </c>
      <c r="D434" s="64">
        <v>615259</v>
      </c>
      <c r="E434" s="27">
        <v>48600</v>
      </c>
      <c r="F434" s="28">
        <f t="shared" si="90"/>
        <v>11267.088683127571</v>
      </c>
      <c r="G434" s="29">
        <f t="shared" si="91"/>
        <v>0.0005361527539435572</v>
      </c>
      <c r="H434" s="7">
        <f t="shared" si="92"/>
        <v>12.659650205761316</v>
      </c>
      <c r="I434" s="7">
        <f t="shared" si="93"/>
        <v>1922.0886831275716</v>
      </c>
      <c r="J434" s="7">
        <f t="shared" si="104"/>
        <v>1922.0886831275716</v>
      </c>
      <c r="K434" s="7">
        <f t="shared" si="94"/>
        <v>0.00026355238597847207</v>
      </c>
      <c r="L434" s="30">
        <f t="shared" si="95"/>
        <v>66147.7130519034</v>
      </c>
      <c r="M434" s="10">
        <f t="shared" si="96"/>
        <v>9183.137108689456</v>
      </c>
      <c r="N434" s="31">
        <f t="shared" si="97"/>
        <v>75330.85016059285</v>
      </c>
      <c r="O434" s="7">
        <f t="shared" si="98"/>
        <v>2367.0886831275716</v>
      </c>
      <c r="P434" s="7">
        <f t="shared" si="99"/>
        <v>2367.0886831275716</v>
      </c>
      <c r="Q434" s="7">
        <f t="shared" si="100"/>
        <v>0.00029936742038789445</v>
      </c>
      <c r="R434" s="30">
        <f t="shared" si="101"/>
        <v>25091.94888455848</v>
      </c>
      <c r="S434" s="10">
        <f t="shared" si="102"/>
        <v>4700.068500089943</v>
      </c>
      <c r="T434" s="31">
        <f t="shared" si="103"/>
        <v>29792.01738464842</v>
      </c>
    </row>
    <row r="435" spans="1:20" s="4" customFormat="1" ht="12.75">
      <c r="A435" s="25" t="s">
        <v>496</v>
      </c>
      <c r="B435" s="26" t="s">
        <v>431</v>
      </c>
      <c r="C435" s="59">
        <v>237</v>
      </c>
      <c r="D435" s="64">
        <v>232972</v>
      </c>
      <c r="E435" s="27">
        <v>18950</v>
      </c>
      <c r="F435" s="28">
        <f t="shared" si="90"/>
        <v>2913.6867546174144</v>
      </c>
      <c r="G435" s="29">
        <f t="shared" si="91"/>
        <v>0.00013864994068577395</v>
      </c>
      <c r="H435" s="7">
        <f t="shared" si="92"/>
        <v>12.294036939313985</v>
      </c>
      <c r="I435" s="7">
        <f t="shared" si="93"/>
        <v>425.18675461741446</v>
      </c>
      <c r="J435" s="7">
        <f t="shared" si="104"/>
        <v>425.18675461741446</v>
      </c>
      <c r="K435" s="7">
        <f t="shared" si="94"/>
        <v>5.8300631312975266E-05</v>
      </c>
      <c r="L435" s="30">
        <f t="shared" si="95"/>
        <v>17105.90204692207</v>
      </c>
      <c r="M435" s="10">
        <f t="shared" si="96"/>
        <v>2031.4090076723405</v>
      </c>
      <c r="N435" s="31">
        <f t="shared" si="97"/>
        <v>19137.31105459441</v>
      </c>
      <c r="O435" s="7">
        <f t="shared" si="98"/>
        <v>543.6867546174144</v>
      </c>
      <c r="P435" s="7">
        <f t="shared" si="99"/>
        <v>543.6867546174144</v>
      </c>
      <c r="Q435" s="7">
        <f t="shared" si="100"/>
        <v>6.876045768332948E-05</v>
      </c>
      <c r="R435" s="30">
        <f t="shared" si="101"/>
        <v>6488.817224094221</v>
      </c>
      <c r="S435" s="10">
        <f t="shared" si="102"/>
        <v>1079.539185628273</v>
      </c>
      <c r="T435" s="31">
        <f t="shared" si="103"/>
        <v>7568.356409722494</v>
      </c>
    </row>
    <row r="436" spans="1:20" s="4" customFormat="1" ht="12.75">
      <c r="A436" s="25" t="s">
        <v>493</v>
      </c>
      <c r="B436" s="26" t="s">
        <v>337</v>
      </c>
      <c r="C436" s="59">
        <v>8784</v>
      </c>
      <c r="D436" s="64">
        <v>13449618</v>
      </c>
      <c r="E436" s="27">
        <v>816250</v>
      </c>
      <c r="F436" s="28">
        <f t="shared" si="90"/>
        <v>144736.8386058193</v>
      </c>
      <c r="G436" s="29">
        <f t="shared" si="91"/>
        <v>0.006887409587163499</v>
      </c>
      <c r="H436" s="7">
        <f t="shared" si="92"/>
        <v>16.47732679938744</v>
      </c>
      <c r="I436" s="7">
        <f t="shared" si="93"/>
        <v>52504.838605819285</v>
      </c>
      <c r="J436" s="7">
        <f t="shared" si="104"/>
        <v>52504.838605819285</v>
      </c>
      <c r="K436" s="7">
        <f t="shared" si="94"/>
        <v>0.007199342887478951</v>
      </c>
      <c r="L436" s="30">
        <f t="shared" si="95"/>
        <v>849732.449738719</v>
      </c>
      <c r="M436" s="10">
        <f t="shared" si="96"/>
        <v>250851.65737633567</v>
      </c>
      <c r="N436" s="31">
        <f t="shared" si="97"/>
        <v>1100584.1071150547</v>
      </c>
      <c r="O436" s="7">
        <f t="shared" si="98"/>
        <v>56896.838605819285</v>
      </c>
      <c r="P436" s="7">
        <f t="shared" si="99"/>
        <v>56896.838605819285</v>
      </c>
      <c r="Q436" s="7">
        <f t="shared" si="100"/>
        <v>0.007195784392473692</v>
      </c>
      <c r="R436" s="30">
        <f t="shared" si="101"/>
        <v>322330.7686792518</v>
      </c>
      <c r="S436" s="10">
        <f t="shared" si="102"/>
        <v>112973.81496183696</v>
      </c>
      <c r="T436" s="31">
        <f t="shared" si="103"/>
        <v>435304.58364108874</v>
      </c>
    </row>
    <row r="437" spans="1:20" s="4" customFormat="1" ht="12.75">
      <c r="A437" s="25" t="s">
        <v>486</v>
      </c>
      <c r="B437" s="26" t="s">
        <v>151</v>
      </c>
      <c r="C437" s="59">
        <v>1563</v>
      </c>
      <c r="D437" s="64">
        <v>4490969</v>
      </c>
      <c r="E437" s="27">
        <v>503400</v>
      </c>
      <c r="F437" s="28">
        <f t="shared" si="90"/>
        <v>13943.950232419547</v>
      </c>
      <c r="G437" s="29">
        <f t="shared" si="91"/>
        <v>0.0006635331919557057</v>
      </c>
      <c r="H437" s="7">
        <f t="shared" si="92"/>
        <v>8.921273341279301</v>
      </c>
      <c r="I437" s="7">
        <f t="shared" si="93"/>
        <v>-2467.5497675804527</v>
      </c>
      <c r="J437" s="7">
        <f t="shared" si="104"/>
        <v>0</v>
      </c>
      <c r="K437" s="7">
        <f t="shared" si="94"/>
        <v>0</v>
      </c>
      <c r="L437" s="30">
        <f t="shared" si="95"/>
        <v>81863.24300130358</v>
      </c>
      <c r="M437" s="10">
        <f t="shared" si="96"/>
        <v>0</v>
      </c>
      <c r="N437" s="31">
        <f t="shared" si="97"/>
        <v>81863.24300130358</v>
      </c>
      <c r="O437" s="7">
        <f t="shared" si="98"/>
        <v>-1686.0497675804525</v>
      </c>
      <c r="P437" s="7">
        <f t="shared" si="99"/>
        <v>0</v>
      </c>
      <c r="Q437" s="7">
        <f t="shared" si="100"/>
        <v>0</v>
      </c>
      <c r="R437" s="30">
        <f t="shared" si="101"/>
        <v>31053.353383527025</v>
      </c>
      <c r="S437" s="10">
        <f t="shared" si="102"/>
        <v>0</v>
      </c>
      <c r="T437" s="31">
        <f t="shared" si="103"/>
        <v>31053.353383527025</v>
      </c>
    </row>
    <row r="438" spans="1:20" s="4" customFormat="1" ht="12.75">
      <c r="A438" s="25" t="s">
        <v>486</v>
      </c>
      <c r="B438" s="26" t="s">
        <v>152</v>
      </c>
      <c r="C438" s="59">
        <v>1481</v>
      </c>
      <c r="D438" s="64">
        <v>3038350</v>
      </c>
      <c r="E438" s="27">
        <v>285200</v>
      </c>
      <c r="F438" s="28">
        <f t="shared" si="90"/>
        <v>15777.68706171108</v>
      </c>
      <c r="G438" s="29">
        <f t="shared" si="91"/>
        <v>0.0007507929161562142</v>
      </c>
      <c r="H438" s="7">
        <f t="shared" si="92"/>
        <v>10.653401122019636</v>
      </c>
      <c r="I438" s="7">
        <f t="shared" si="93"/>
        <v>227.1870617110807</v>
      </c>
      <c r="J438" s="7">
        <f t="shared" si="104"/>
        <v>227.1870617110807</v>
      </c>
      <c r="K438" s="7">
        <f t="shared" si="94"/>
        <v>3.115136814601372E-05</v>
      </c>
      <c r="L438" s="30">
        <f t="shared" si="95"/>
        <v>92628.88983412972</v>
      </c>
      <c r="M438" s="10">
        <f t="shared" si="96"/>
        <v>1085.4285524528407</v>
      </c>
      <c r="N438" s="31">
        <f t="shared" si="97"/>
        <v>93714.31838658256</v>
      </c>
      <c r="O438" s="7">
        <f t="shared" si="98"/>
        <v>967.6870617110807</v>
      </c>
      <c r="P438" s="7">
        <f t="shared" si="99"/>
        <v>967.6870617110807</v>
      </c>
      <c r="Q438" s="7">
        <f t="shared" si="100"/>
        <v>0.0001223840836518311</v>
      </c>
      <c r="R438" s="30">
        <f t="shared" si="101"/>
        <v>35137.10847611082</v>
      </c>
      <c r="S438" s="10">
        <f t="shared" si="102"/>
        <v>1921.4301133337483</v>
      </c>
      <c r="T438" s="31">
        <f t="shared" si="103"/>
        <v>37058.53858944457</v>
      </c>
    </row>
    <row r="439" spans="1:20" s="4" customFormat="1" ht="12.75">
      <c r="A439" s="25" t="s">
        <v>495</v>
      </c>
      <c r="B439" s="26" t="s">
        <v>393</v>
      </c>
      <c r="C439" s="59">
        <v>1030</v>
      </c>
      <c r="D439" s="64">
        <v>838309</v>
      </c>
      <c r="E439" s="27">
        <v>61350</v>
      </c>
      <c r="F439" s="28">
        <f t="shared" si="90"/>
        <v>14074.299429502853</v>
      </c>
      <c r="G439" s="29">
        <f t="shared" si="91"/>
        <v>0.0006697359549724911</v>
      </c>
      <c r="H439" s="7">
        <f t="shared" si="92"/>
        <v>13.664368378158109</v>
      </c>
      <c r="I439" s="7">
        <f t="shared" si="93"/>
        <v>3259.299429502852</v>
      </c>
      <c r="J439" s="7">
        <f t="shared" si="104"/>
        <v>3259.299429502852</v>
      </c>
      <c r="K439" s="7">
        <f t="shared" si="94"/>
        <v>0.0004469076524950003</v>
      </c>
      <c r="L439" s="30">
        <f t="shared" si="95"/>
        <v>82628.50735021426</v>
      </c>
      <c r="M439" s="10">
        <f t="shared" si="96"/>
        <v>15571.910808348212</v>
      </c>
      <c r="N439" s="31">
        <f t="shared" si="97"/>
        <v>98200.41815856248</v>
      </c>
      <c r="O439" s="7">
        <f t="shared" si="98"/>
        <v>3774.299429502852</v>
      </c>
      <c r="P439" s="7">
        <f t="shared" si="99"/>
        <v>3774.299429502852</v>
      </c>
      <c r="Q439" s="7">
        <f t="shared" si="100"/>
        <v>0.00047733838281414134</v>
      </c>
      <c r="R439" s="30">
        <f t="shared" si="101"/>
        <v>31343.642692712587</v>
      </c>
      <c r="S439" s="10">
        <f t="shared" si="102"/>
        <v>7494.212610182019</v>
      </c>
      <c r="T439" s="31">
        <f t="shared" si="103"/>
        <v>38837.855302894604</v>
      </c>
    </row>
    <row r="440" spans="1:20" s="4" customFormat="1" ht="12.75">
      <c r="A440" s="9" t="s">
        <v>482</v>
      </c>
      <c r="B440" s="26" t="s">
        <v>12</v>
      </c>
      <c r="C440" s="8">
        <v>5734</v>
      </c>
      <c r="D440" s="64">
        <v>5915712</v>
      </c>
      <c r="E440" s="27">
        <v>454550</v>
      </c>
      <c r="F440" s="28">
        <f t="shared" si="90"/>
        <v>74624.77748982511</v>
      </c>
      <c r="G440" s="29">
        <f t="shared" si="91"/>
        <v>0.0035510752678737834</v>
      </c>
      <c r="H440" s="7">
        <f t="shared" si="92"/>
        <v>13.014436255637444</v>
      </c>
      <c r="I440" s="7">
        <f t="shared" si="93"/>
        <v>14417.777489825101</v>
      </c>
      <c r="J440" s="7">
        <f t="shared" si="104"/>
        <v>14417.777489825101</v>
      </c>
      <c r="K440" s="7">
        <f t="shared" si="94"/>
        <v>0.0019769325376637215</v>
      </c>
      <c r="L440" s="30">
        <f t="shared" si="95"/>
        <v>438113.0305072616</v>
      </c>
      <c r="M440" s="10">
        <f t="shared" si="96"/>
        <v>68883.62053940297</v>
      </c>
      <c r="N440" s="31">
        <f t="shared" si="97"/>
        <v>506996.65104666457</v>
      </c>
      <c r="O440" s="7">
        <f t="shared" si="98"/>
        <v>17284.7774898251</v>
      </c>
      <c r="P440" s="7">
        <f t="shared" si="99"/>
        <v>17284.7774898251</v>
      </c>
      <c r="Q440" s="7">
        <f t="shared" si="100"/>
        <v>0.0021860183296008823</v>
      </c>
      <c r="R440" s="30">
        <f t="shared" si="101"/>
        <v>166190.32253649307</v>
      </c>
      <c r="S440" s="10">
        <f t="shared" si="102"/>
        <v>34320.487774733854</v>
      </c>
      <c r="T440" s="31">
        <f t="shared" si="103"/>
        <v>200510.81031122693</v>
      </c>
    </row>
    <row r="441" spans="1:20" s="4" customFormat="1" ht="12.75">
      <c r="A441" s="25" t="s">
        <v>488</v>
      </c>
      <c r="B441" s="26" t="s">
        <v>197</v>
      </c>
      <c r="C441" s="59">
        <v>2259</v>
      </c>
      <c r="D441" s="64">
        <v>3167152</v>
      </c>
      <c r="E441" s="27">
        <v>225700</v>
      </c>
      <c r="F441" s="28">
        <f t="shared" si="90"/>
        <v>31699.585148427115</v>
      </c>
      <c r="G441" s="29">
        <f t="shared" si="91"/>
        <v>0.0015084482206702316</v>
      </c>
      <c r="H441" s="7">
        <f t="shared" si="92"/>
        <v>14.03257421355782</v>
      </c>
      <c r="I441" s="7">
        <f t="shared" si="93"/>
        <v>7980.085148427117</v>
      </c>
      <c r="J441" s="7">
        <f t="shared" si="104"/>
        <v>7980.085148427117</v>
      </c>
      <c r="K441" s="7">
        <f t="shared" si="94"/>
        <v>0.0010942109485588942</v>
      </c>
      <c r="L441" s="30">
        <f t="shared" si="95"/>
        <v>186104.4251300311</v>
      </c>
      <c r="M441" s="10">
        <f t="shared" si="96"/>
        <v>38126.344897770156</v>
      </c>
      <c r="N441" s="31">
        <f t="shared" si="97"/>
        <v>224230.77002780125</v>
      </c>
      <c r="O441" s="7">
        <f t="shared" si="98"/>
        <v>9109.585148427117</v>
      </c>
      <c r="P441" s="7">
        <f t="shared" si="99"/>
        <v>9109.585148427117</v>
      </c>
      <c r="Q441" s="7">
        <f t="shared" si="100"/>
        <v>0.0011520958323729714</v>
      </c>
      <c r="R441" s="30">
        <f t="shared" si="101"/>
        <v>70595.37672736683</v>
      </c>
      <c r="S441" s="10">
        <f t="shared" si="102"/>
        <v>18087.904568255653</v>
      </c>
      <c r="T441" s="31">
        <f t="shared" si="103"/>
        <v>88683.2812956225</v>
      </c>
    </row>
    <row r="442" spans="1:20" s="4" customFormat="1" ht="12.75">
      <c r="A442" s="25" t="s">
        <v>495</v>
      </c>
      <c r="B442" s="26" t="s">
        <v>394</v>
      </c>
      <c r="C442" s="59">
        <v>2099</v>
      </c>
      <c r="D442" s="64">
        <v>1689286</v>
      </c>
      <c r="E442" s="27">
        <v>128350</v>
      </c>
      <c r="F442" s="28">
        <f t="shared" si="90"/>
        <v>27626.110744059213</v>
      </c>
      <c r="G442" s="29">
        <f t="shared" si="91"/>
        <v>0.0013146089262932393</v>
      </c>
      <c r="H442" s="7">
        <f t="shared" si="92"/>
        <v>13.161558239189716</v>
      </c>
      <c r="I442" s="7">
        <f t="shared" si="93"/>
        <v>5586.610744059215</v>
      </c>
      <c r="J442" s="7">
        <f t="shared" si="104"/>
        <v>5586.610744059215</v>
      </c>
      <c r="K442" s="7">
        <f t="shared" si="94"/>
        <v>0.0007660232350642534</v>
      </c>
      <c r="L442" s="30">
        <f t="shared" si="95"/>
        <v>162189.55025841467</v>
      </c>
      <c r="M442" s="10">
        <f t="shared" si="96"/>
        <v>26691.074603329507</v>
      </c>
      <c r="N442" s="31">
        <f t="shared" si="97"/>
        <v>188880.62486174417</v>
      </c>
      <c r="O442" s="7">
        <f t="shared" si="98"/>
        <v>6636.110744059215</v>
      </c>
      <c r="P442" s="7">
        <f t="shared" si="99"/>
        <v>6636.110744059215</v>
      </c>
      <c r="Q442" s="7">
        <f t="shared" si="100"/>
        <v>0.0008392737327578742</v>
      </c>
      <c r="R442" s="30">
        <f t="shared" si="101"/>
        <v>61523.6977505236</v>
      </c>
      <c r="S442" s="10">
        <f t="shared" si="102"/>
        <v>13176.597604298626</v>
      </c>
      <c r="T442" s="31">
        <f t="shared" si="103"/>
        <v>74700.29535482223</v>
      </c>
    </row>
    <row r="443" spans="1:20" s="4" customFormat="1" ht="12.75">
      <c r="A443" s="25" t="s">
        <v>498</v>
      </c>
      <c r="B443" s="26" t="s">
        <v>512</v>
      </c>
      <c r="C443" s="9">
        <v>6881</v>
      </c>
      <c r="D443" s="64">
        <v>23232832</v>
      </c>
      <c r="E443" s="27">
        <v>3778750</v>
      </c>
      <c r="F443" s="28">
        <f t="shared" si="90"/>
        <v>42306.3491874297</v>
      </c>
      <c r="G443" s="29">
        <f t="shared" si="91"/>
        <v>0.0020131789377060135</v>
      </c>
      <c r="H443" s="7">
        <f t="shared" si="92"/>
        <v>6.148285014885875</v>
      </c>
      <c r="I443" s="7">
        <f t="shared" si="93"/>
        <v>-29944.150812570293</v>
      </c>
      <c r="J443" s="7">
        <f t="shared" si="104"/>
        <v>0</v>
      </c>
      <c r="K443" s="7">
        <f t="shared" si="94"/>
        <v>0</v>
      </c>
      <c r="L443" s="30">
        <f t="shared" si="95"/>
        <v>248375.45217110286</v>
      </c>
      <c r="M443" s="10">
        <f t="shared" si="96"/>
        <v>0</v>
      </c>
      <c r="N443" s="31">
        <f t="shared" si="97"/>
        <v>248375.45217110286</v>
      </c>
      <c r="O443" s="7">
        <f t="shared" si="98"/>
        <v>-26503.650812570293</v>
      </c>
      <c r="P443" s="10">
        <v>0</v>
      </c>
      <c r="Q443" s="10">
        <v>0</v>
      </c>
      <c r="R443" s="30">
        <f t="shared" si="101"/>
        <v>94216.77428464143</v>
      </c>
      <c r="S443" s="10">
        <f t="shared" si="102"/>
        <v>0</v>
      </c>
      <c r="T443" s="31">
        <f t="shared" si="103"/>
        <v>94216.77428464143</v>
      </c>
    </row>
    <row r="444" spans="1:20" s="4" customFormat="1" ht="12.75">
      <c r="A444" s="25" t="s">
        <v>490</v>
      </c>
      <c r="B444" s="26" t="s">
        <v>250</v>
      </c>
      <c r="C444" s="59">
        <v>113</v>
      </c>
      <c r="D444" s="64">
        <v>171374</v>
      </c>
      <c r="E444" s="27">
        <v>28550</v>
      </c>
      <c r="F444" s="28">
        <f t="shared" si="90"/>
        <v>678.2928896672504</v>
      </c>
      <c r="G444" s="29">
        <f t="shared" si="91"/>
        <v>3.227706917049675E-05</v>
      </c>
      <c r="H444" s="7">
        <f t="shared" si="92"/>
        <v>6.0025919439579685</v>
      </c>
      <c r="I444" s="7">
        <f t="shared" si="93"/>
        <v>-508.20711033274955</v>
      </c>
      <c r="J444" s="7">
        <f t="shared" si="104"/>
        <v>0</v>
      </c>
      <c r="K444" s="7">
        <f t="shared" si="94"/>
        <v>0</v>
      </c>
      <c r="L444" s="30">
        <f t="shared" si="95"/>
        <v>3982.1754041968825</v>
      </c>
      <c r="M444" s="10">
        <f t="shared" si="96"/>
        <v>0</v>
      </c>
      <c r="N444" s="31">
        <f t="shared" si="97"/>
        <v>3982.1754041968825</v>
      </c>
      <c r="O444" s="7">
        <f t="shared" si="98"/>
        <v>-451.70711033274955</v>
      </c>
      <c r="P444" s="7">
        <f aca="true" t="shared" si="105" ref="P444:P475">IF(O444&gt;0,O444,0)</f>
        <v>0</v>
      </c>
      <c r="Q444" s="7">
        <f aca="true" t="shared" si="106" ref="Q444:Q475">P444/$P$500</f>
        <v>0</v>
      </c>
      <c r="R444" s="30">
        <f t="shared" si="101"/>
        <v>1510.566837179248</v>
      </c>
      <c r="S444" s="10">
        <f t="shared" si="102"/>
        <v>0</v>
      </c>
      <c r="T444" s="31">
        <f t="shared" si="103"/>
        <v>1510.566837179248</v>
      </c>
    </row>
    <row r="445" spans="1:20" s="4" customFormat="1" ht="12.75">
      <c r="A445" s="9" t="s">
        <v>483</v>
      </c>
      <c r="B445" s="26" t="s">
        <v>67</v>
      </c>
      <c r="C445" s="8">
        <v>2171</v>
      </c>
      <c r="D445" s="64">
        <v>1421656</v>
      </c>
      <c r="E445" s="27">
        <v>64450</v>
      </c>
      <c r="F445" s="28">
        <f t="shared" si="90"/>
        <v>47888.52096198603</v>
      </c>
      <c r="G445" s="29">
        <f t="shared" si="91"/>
        <v>0.002278810713055064</v>
      </c>
      <c r="H445" s="7">
        <f t="shared" si="92"/>
        <v>22.058277734678047</v>
      </c>
      <c r="I445" s="7">
        <f t="shared" si="93"/>
        <v>25093.02096198604</v>
      </c>
      <c r="J445" s="7">
        <f t="shared" si="104"/>
        <v>25093.02096198604</v>
      </c>
      <c r="K445" s="7">
        <f t="shared" si="94"/>
        <v>0.003440697405896073</v>
      </c>
      <c r="L445" s="30">
        <f t="shared" si="95"/>
        <v>281147.7065781117</v>
      </c>
      <c r="M445" s="10">
        <f t="shared" si="96"/>
        <v>119886.58691345213</v>
      </c>
      <c r="N445" s="31">
        <f t="shared" si="97"/>
        <v>401034.2934915638</v>
      </c>
      <c r="O445" s="7">
        <f t="shared" si="98"/>
        <v>26178.52096198604</v>
      </c>
      <c r="P445" s="7">
        <f t="shared" si="105"/>
        <v>26178.52096198604</v>
      </c>
      <c r="Q445" s="7">
        <f t="shared" si="106"/>
        <v>0.003310816508828628</v>
      </c>
      <c r="R445" s="30">
        <f t="shared" si="101"/>
        <v>106648.34137097698</v>
      </c>
      <c r="S445" s="10">
        <f t="shared" si="102"/>
        <v>51979.81918860946</v>
      </c>
      <c r="T445" s="31">
        <f t="shared" si="103"/>
        <v>158628.16055958642</v>
      </c>
    </row>
    <row r="446" spans="1:20" s="4" customFormat="1" ht="12.75">
      <c r="A446" s="25" t="s">
        <v>496</v>
      </c>
      <c r="B446" s="26" t="s">
        <v>432</v>
      </c>
      <c r="C446" s="59">
        <v>140</v>
      </c>
      <c r="D446" s="64">
        <v>208422</v>
      </c>
      <c r="E446" s="27">
        <v>9450</v>
      </c>
      <c r="F446" s="28">
        <f t="shared" si="90"/>
        <v>3087.733333333333</v>
      </c>
      <c r="G446" s="29">
        <f t="shared" si="91"/>
        <v>0.0001469320759486954</v>
      </c>
      <c r="H446" s="7">
        <f t="shared" si="92"/>
        <v>22.055238095238096</v>
      </c>
      <c r="I446" s="7">
        <f t="shared" si="93"/>
        <v>1617.7333333333333</v>
      </c>
      <c r="J446" s="7">
        <f t="shared" si="104"/>
        <v>1617.7333333333333</v>
      </c>
      <c r="K446" s="7">
        <f t="shared" si="94"/>
        <v>0.0002218198793945081</v>
      </c>
      <c r="L446" s="30">
        <f t="shared" si="95"/>
        <v>18127.70843101546</v>
      </c>
      <c r="M446" s="10">
        <f t="shared" si="96"/>
        <v>7729.022669819869</v>
      </c>
      <c r="N446" s="31">
        <f t="shared" si="97"/>
        <v>25856.731100835328</v>
      </c>
      <c r="O446" s="7">
        <f t="shared" si="98"/>
        <v>1687.7333333333333</v>
      </c>
      <c r="P446" s="7">
        <f t="shared" si="105"/>
        <v>1687.7333333333333</v>
      </c>
      <c r="Q446" s="7">
        <f t="shared" si="106"/>
        <v>0.00021344885719916745</v>
      </c>
      <c r="R446" s="30">
        <f t="shared" si="101"/>
        <v>6876.421154398944</v>
      </c>
      <c r="S446" s="10">
        <f t="shared" si="102"/>
        <v>3351.147058026929</v>
      </c>
      <c r="T446" s="31">
        <f t="shared" si="103"/>
        <v>10227.568212425873</v>
      </c>
    </row>
    <row r="447" spans="1:20" s="4" customFormat="1" ht="12.75">
      <c r="A447" s="25" t="s">
        <v>487</v>
      </c>
      <c r="B447" s="26" t="s">
        <v>177</v>
      </c>
      <c r="C447" s="59">
        <v>4340</v>
      </c>
      <c r="D447" s="64">
        <v>3745082</v>
      </c>
      <c r="E447" s="27">
        <v>319700</v>
      </c>
      <c r="F447" s="28">
        <f t="shared" si="90"/>
        <v>50840.337441351265</v>
      </c>
      <c r="G447" s="29">
        <f t="shared" si="91"/>
        <v>0.002419275084913397</v>
      </c>
      <c r="H447" s="7">
        <f t="shared" si="92"/>
        <v>11.71436346574914</v>
      </c>
      <c r="I447" s="7">
        <f t="shared" si="93"/>
        <v>5270.337441351265</v>
      </c>
      <c r="J447" s="7">
        <f t="shared" si="104"/>
        <v>5270.337441351265</v>
      </c>
      <c r="K447" s="7">
        <f t="shared" si="94"/>
        <v>0.0007226565661474272</v>
      </c>
      <c r="L447" s="30">
        <f t="shared" si="95"/>
        <v>298477.46362096927</v>
      </c>
      <c r="M447" s="10">
        <f t="shared" si="96"/>
        <v>25180.019921992316</v>
      </c>
      <c r="N447" s="31">
        <f t="shared" si="97"/>
        <v>323657.4835429616</v>
      </c>
      <c r="O447" s="7">
        <f t="shared" si="98"/>
        <v>7440.337441351265</v>
      </c>
      <c r="P447" s="7">
        <f t="shared" si="105"/>
        <v>7440.337441351265</v>
      </c>
      <c r="Q447" s="7">
        <f t="shared" si="106"/>
        <v>0.0009409848657169013</v>
      </c>
      <c r="R447" s="30">
        <f t="shared" si="101"/>
        <v>113222.07397394697</v>
      </c>
      <c r="S447" s="10">
        <f t="shared" si="102"/>
        <v>14773.46239175535</v>
      </c>
      <c r="T447" s="31">
        <f t="shared" si="103"/>
        <v>127995.53636570233</v>
      </c>
    </row>
    <row r="448" spans="1:20" s="4" customFormat="1" ht="12.75">
      <c r="A448" s="25" t="s">
        <v>491</v>
      </c>
      <c r="B448" s="26" t="s">
        <v>306</v>
      </c>
      <c r="C448" s="59">
        <v>1919</v>
      </c>
      <c r="D448" s="64">
        <v>3987111</v>
      </c>
      <c r="E448" s="27">
        <v>226600</v>
      </c>
      <c r="F448" s="28">
        <f t="shared" si="90"/>
        <v>33765.51636804943</v>
      </c>
      <c r="G448" s="29">
        <f t="shared" si="91"/>
        <v>0.0016067570867855027</v>
      </c>
      <c r="H448" s="7">
        <f t="shared" si="92"/>
        <v>17.595370697263903</v>
      </c>
      <c r="I448" s="7">
        <f t="shared" si="93"/>
        <v>13616.01636804943</v>
      </c>
      <c r="J448" s="7">
        <f t="shared" si="104"/>
        <v>13616.01636804943</v>
      </c>
      <c r="K448" s="7">
        <f t="shared" si="94"/>
        <v>0.0018669968939633889</v>
      </c>
      <c r="L448" s="30">
        <f t="shared" si="95"/>
        <v>198233.25710640388</v>
      </c>
      <c r="M448" s="10">
        <f t="shared" si="96"/>
        <v>65053.05727022941</v>
      </c>
      <c r="N448" s="31">
        <f t="shared" si="97"/>
        <v>263286.31437663327</v>
      </c>
      <c r="O448" s="7">
        <f t="shared" si="98"/>
        <v>14575.51636804943</v>
      </c>
      <c r="P448" s="7">
        <f t="shared" si="105"/>
        <v>14575.51636804943</v>
      </c>
      <c r="Q448" s="7">
        <f t="shared" si="106"/>
        <v>0.0018433761130399217</v>
      </c>
      <c r="R448" s="30">
        <f t="shared" si="101"/>
        <v>75196.23166156153</v>
      </c>
      <c r="S448" s="10">
        <f t="shared" si="102"/>
        <v>28941.00497472677</v>
      </c>
      <c r="T448" s="31">
        <f t="shared" si="103"/>
        <v>104137.23663628829</v>
      </c>
    </row>
    <row r="449" spans="1:20" s="4" customFormat="1" ht="12.75">
      <c r="A449" s="25" t="s">
        <v>486</v>
      </c>
      <c r="B449" s="26" t="s">
        <v>153</v>
      </c>
      <c r="C449" s="59">
        <v>544</v>
      </c>
      <c r="D449" s="64">
        <v>611174</v>
      </c>
      <c r="E449" s="27">
        <v>52400</v>
      </c>
      <c r="F449" s="28">
        <f t="shared" si="90"/>
        <v>6345.01251908397</v>
      </c>
      <c r="G449" s="29">
        <f t="shared" si="91"/>
        <v>0.0003019321167683313</v>
      </c>
      <c r="H449" s="7">
        <f t="shared" si="92"/>
        <v>11.663625954198473</v>
      </c>
      <c r="I449" s="7">
        <f t="shared" si="93"/>
        <v>633.0125190839692</v>
      </c>
      <c r="J449" s="7">
        <f t="shared" si="104"/>
        <v>633.0125190839692</v>
      </c>
      <c r="K449" s="7">
        <f t="shared" si="94"/>
        <v>8.679722284580472E-05</v>
      </c>
      <c r="L449" s="30">
        <f t="shared" si="95"/>
        <v>37250.800027127916</v>
      </c>
      <c r="M449" s="10">
        <f t="shared" si="96"/>
        <v>3024.3353521056915</v>
      </c>
      <c r="N449" s="31">
        <f t="shared" si="97"/>
        <v>40275.13537923361</v>
      </c>
      <c r="O449" s="7">
        <f t="shared" si="98"/>
        <v>905.0125190839692</v>
      </c>
      <c r="P449" s="7">
        <f t="shared" si="105"/>
        <v>905.0125190839692</v>
      </c>
      <c r="Q449" s="7">
        <f t="shared" si="106"/>
        <v>0.00011445758884662641</v>
      </c>
      <c r="R449" s="30">
        <f t="shared" si="101"/>
        <v>14130.423064757906</v>
      </c>
      <c r="S449" s="10">
        <f t="shared" si="102"/>
        <v>1796.9841448920347</v>
      </c>
      <c r="T449" s="31">
        <f t="shared" si="103"/>
        <v>15927.40720964994</v>
      </c>
    </row>
    <row r="450" spans="1:20" s="4" customFormat="1" ht="12.75">
      <c r="A450" s="25" t="s">
        <v>487</v>
      </c>
      <c r="B450" s="26" t="s">
        <v>178</v>
      </c>
      <c r="C450" s="59">
        <v>570</v>
      </c>
      <c r="D450" s="64">
        <v>963897</v>
      </c>
      <c r="E450" s="27">
        <v>67550</v>
      </c>
      <c r="F450" s="28">
        <f t="shared" si="90"/>
        <v>8133.549814951887</v>
      </c>
      <c r="G450" s="29">
        <f t="shared" si="91"/>
        <v>0.00038704098771796184</v>
      </c>
      <c r="H450" s="7">
        <f t="shared" si="92"/>
        <v>14.269385640266469</v>
      </c>
      <c r="I450" s="7">
        <f t="shared" si="93"/>
        <v>2148.549814951887</v>
      </c>
      <c r="J450" s="7">
        <f t="shared" si="104"/>
        <v>2148.549814951887</v>
      </c>
      <c r="K450" s="7">
        <f t="shared" si="94"/>
        <v>0.0002946042162855767</v>
      </c>
      <c r="L450" s="30">
        <f t="shared" si="95"/>
        <v>47751.08587353859</v>
      </c>
      <c r="M450" s="10">
        <f t="shared" si="96"/>
        <v>10265.097395739154</v>
      </c>
      <c r="N450" s="31">
        <f t="shared" si="97"/>
        <v>58016.183269277746</v>
      </c>
      <c r="O450" s="7">
        <f t="shared" si="98"/>
        <v>2433.549814951887</v>
      </c>
      <c r="P450" s="7">
        <f t="shared" si="105"/>
        <v>2433.549814951887</v>
      </c>
      <c r="Q450" s="7">
        <f t="shared" si="106"/>
        <v>0.0003077728078717367</v>
      </c>
      <c r="R450" s="30">
        <f t="shared" si="101"/>
        <v>18113.518225200613</v>
      </c>
      <c r="S450" s="10">
        <f t="shared" si="102"/>
        <v>4832.033083586266</v>
      </c>
      <c r="T450" s="31">
        <f t="shared" si="103"/>
        <v>22945.55130878688</v>
      </c>
    </row>
    <row r="451" spans="1:20" s="4" customFormat="1" ht="12.75">
      <c r="A451" s="25" t="s">
        <v>488</v>
      </c>
      <c r="B451" s="26" t="s">
        <v>198</v>
      </c>
      <c r="C451" s="59">
        <v>1165</v>
      </c>
      <c r="D451" s="64">
        <v>4961969</v>
      </c>
      <c r="E451" s="27">
        <v>488200</v>
      </c>
      <c r="F451" s="28">
        <f t="shared" si="90"/>
        <v>11840.831390823432</v>
      </c>
      <c r="G451" s="29">
        <f t="shared" si="91"/>
        <v>0.0005634547253256429</v>
      </c>
      <c r="H451" s="7">
        <f t="shared" si="92"/>
        <v>10.163803768947153</v>
      </c>
      <c r="I451" s="7">
        <f t="shared" si="93"/>
        <v>-391.66860917656703</v>
      </c>
      <c r="J451" s="7">
        <f t="shared" si="104"/>
        <v>0</v>
      </c>
      <c r="K451" s="7">
        <f t="shared" si="94"/>
        <v>0</v>
      </c>
      <c r="L451" s="30">
        <f t="shared" si="95"/>
        <v>69516.08700027931</v>
      </c>
      <c r="M451" s="10">
        <f t="shared" si="96"/>
        <v>0</v>
      </c>
      <c r="N451" s="31">
        <f t="shared" si="97"/>
        <v>69516.08700027931</v>
      </c>
      <c r="O451" s="7">
        <f t="shared" si="98"/>
        <v>190.83139082343297</v>
      </c>
      <c r="P451" s="7">
        <f t="shared" si="105"/>
        <v>190.83139082343297</v>
      </c>
      <c r="Q451" s="7">
        <f t="shared" si="106"/>
        <v>2.413458422874237E-05</v>
      </c>
      <c r="R451" s="30">
        <f t="shared" si="101"/>
        <v>26369.681145240087</v>
      </c>
      <c r="S451" s="10">
        <f t="shared" si="102"/>
        <v>378.9129723912552</v>
      </c>
      <c r="T451" s="31">
        <f t="shared" si="103"/>
        <v>26748.594117631343</v>
      </c>
    </row>
    <row r="452" spans="1:20" s="4" customFormat="1" ht="12.75">
      <c r="A452" s="9" t="s">
        <v>483</v>
      </c>
      <c r="B452" s="26" t="s">
        <v>68</v>
      </c>
      <c r="C452" s="8">
        <v>283</v>
      </c>
      <c r="D452" s="64">
        <v>264707</v>
      </c>
      <c r="E452" s="27">
        <v>15650</v>
      </c>
      <c r="F452" s="28">
        <f t="shared" si="90"/>
        <v>4786.714440894569</v>
      </c>
      <c r="G452" s="29">
        <f t="shared" si="91"/>
        <v>0.0002277793493957502</v>
      </c>
      <c r="H452" s="7">
        <f t="shared" si="92"/>
        <v>16.914185303514376</v>
      </c>
      <c r="I452" s="7">
        <f t="shared" si="93"/>
        <v>1815.2144408945685</v>
      </c>
      <c r="J452" s="7">
        <f t="shared" si="104"/>
        <v>1815.2144408945685</v>
      </c>
      <c r="K452" s="7">
        <f t="shared" si="94"/>
        <v>0.0002488980353299283</v>
      </c>
      <c r="L452" s="30">
        <f t="shared" si="95"/>
        <v>28102.220742422032</v>
      </c>
      <c r="M452" s="10">
        <f t="shared" si="96"/>
        <v>8672.525486848997</v>
      </c>
      <c r="N452" s="31">
        <f t="shared" si="97"/>
        <v>36774.746229271026</v>
      </c>
      <c r="O452" s="7">
        <f t="shared" si="98"/>
        <v>1956.7144408945685</v>
      </c>
      <c r="P452" s="7">
        <f t="shared" si="105"/>
        <v>1956.7144408945685</v>
      </c>
      <c r="Q452" s="7">
        <f t="shared" si="106"/>
        <v>0.00024746709271254556</v>
      </c>
      <c r="R452" s="30">
        <f t="shared" si="101"/>
        <v>10660.07355172111</v>
      </c>
      <c r="S452" s="10">
        <f t="shared" si="102"/>
        <v>3885.2333555869654</v>
      </c>
      <c r="T452" s="31">
        <f t="shared" si="103"/>
        <v>14545.306907308077</v>
      </c>
    </row>
    <row r="453" spans="1:20" s="4" customFormat="1" ht="12.75">
      <c r="A453" s="25" t="s">
        <v>496</v>
      </c>
      <c r="B453" s="26" t="s">
        <v>433</v>
      </c>
      <c r="C453" s="59">
        <v>101</v>
      </c>
      <c r="D453" s="64">
        <v>128710</v>
      </c>
      <c r="E453" s="27">
        <v>10300</v>
      </c>
      <c r="F453" s="28">
        <f t="shared" si="90"/>
        <v>1262.1077669902913</v>
      </c>
      <c r="G453" s="29">
        <f t="shared" si="91"/>
        <v>6.005833219886945E-05</v>
      </c>
      <c r="H453" s="7">
        <f t="shared" si="92"/>
        <v>12.496116504854369</v>
      </c>
      <c r="I453" s="7">
        <f t="shared" si="93"/>
        <v>201.60776699029125</v>
      </c>
      <c r="J453" s="7">
        <f t="shared" si="104"/>
        <v>201.60776699029125</v>
      </c>
      <c r="K453" s="7">
        <f t="shared" si="94"/>
        <v>2.7643993999082564E-05</v>
      </c>
      <c r="L453" s="30">
        <f t="shared" si="95"/>
        <v>7409.681840569134</v>
      </c>
      <c r="M453" s="10">
        <f t="shared" si="96"/>
        <v>963.2187019779051</v>
      </c>
      <c r="N453" s="31">
        <f t="shared" si="97"/>
        <v>8372.900542547039</v>
      </c>
      <c r="O453" s="7">
        <f t="shared" si="98"/>
        <v>252.10776699029125</v>
      </c>
      <c r="P453" s="7">
        <f t="shared" si="105"/>
        <v>252.10776699029125</v>
      </c>
      <c r="Q453" s="7">
        <f t="shared" si="106"/>
        <v>3.188425190893802E-05</v>
      </c>
      <c r="R453" s="30">
        <f t="shared" si="101"/>
        <v>2810.7299469070904</v>
      </c>
      <c r="S453" s="10">
        <f t="shared" si="102"/>
        <v>500.5827549703269</v>
      </c>
      <c r="T453" s="31">
        <f t="shared" si="103"/>
        <v>3311.312701877417</v>
      </c>
    </row>
    <row r="454" spans="1:20" s="4" customFormat="1" ht="12.75">
      <c r="A454" s="25" t="s">
        <v>495</v>
      </c>
      <c r="B454" s="26" t="s">
        <v>395</v>
      </c>
      <c r="C454" s="59">
        <v>762</v>
      </c>
      <c r="D454" s="64">
        <v>642514</v>
      </c>
      <c r="E454" s="27">
        <v>54200</v>
      </c>
      <c r="F454" s="28">
        <f t="shared" si="90"/>
        <v>9033.13040590406</v>
      </c>
      <c r="G454" s="29">
        <f t="shared" si="91"/>
        <v>0.00042984819593275487</v>
      </c>
      <c r="H454" s="7">
        <f t="shared" si="92"/>
        <v>11.85450184501845</v>
      </c>
      <c r="I454" s="7">
        <f t="shared" si="93"/>
        <v>1032.1304059040594</v>
      </c>
      <c r="J454" s="7">
        <f t="shared" si="104"/>
        <v>1032.1304059040594</v>
      </c>
      <c r="K454" s="7">
        <f t="shared" si="94"/>
        <v>0.0001415233508759436</v>
      </c>
      <c r="L454" s="30">
        <f t="shared" si="95"/>
        <v>53032.41457085104</v>
      </c>
      <c r="M454" s="10">
        <f t="shared" si="96"/>
        <v>4931.195482635905</v>
      </c>
      <c r="N454" s="31">
        <f t="shared" si="97"/>
        <v>57963.61005348695</v>
      </c>
      <c r="O454" s="7">
        <f t="shared" si="98"/>
        <v>1413.1304059040594</v>
      </c>
      <c r="P454" s="7">
        <f t="shared" si="105"/>
        <v>1413.1304059040594</v>
      </c>
      <c r="Q454" s="7">
        <f t="shared" si="106"/>
        <v>0.00017871962605483713</v>
      </c>
      <c r="R454" s="30">
        <f t="shared" si="101"/>
        <v>20116.895569652926</v>
      </c>
      <c r="S454" s="10">
        <f t="shared" si="102"/>
        <v>2805.898129060943</v>
      </c>
      <c r="T454" s="31">
        <f t="shared" si="103"/>
        <v>22922.79369871387</v>
      </c>
    </row>
    <row r="455" spans="1:20" s="2" customFormat="1" ht="12.75">
      <c r="A455" s="25" t="s">
        <v>489</v>
      </c>
      <c r="B455" s="26" t="s">
        <v>215</v>
      </c>
      <c r="C455" s="59">
        <v>5075</v>
      </c>
      <c r="D455" s="64">
        <v>7028518</v>
      </c>
      <c r="E455" s="27">
        <v>475700</v>
      </c>
      <c r="F455" s="28">
        <f aca="true" t="shared" si="107" ref="F455:F499">(C455*D455)/E455</f>
        <v>74983.66375867144</v>
      </c>
      <c r="G455" s="29">
        <f aca="true" t="shared" si="108" ref="G455:G499">F455/$F$500</f>
        <v>0.0035681531365944433</v>
      </c>
      <c r="H455" s="7">
        <f aca="true" t="shared" si="109" ref="H455:H499">D455/E455</f>
        <v>14.775106159344125</v>
      </c>
      <c r="I455" s="7">
        <f aca="true" t="shared" si="110" ref="I455:I499">(H455-10.5)*C455</f>
        <v>21696.16375867143</v>
      </c>
      <c r="J455" s="7">
        <f t="shared" si="104"/>
        <v>21696.16375867143</v>
      </c>
      <c r="K455" s="7">
        <f aca="true" t="shared" si="111" ref="K455:K498">J455/$J$500</f>
        <v>0.0029749281473699794</v>
      </c>
      <c r="L455" s="30">
        <f aca="true" t="shared" si="112" ref="L455:L499">$A$509*G455</f>
        <v>440220.0083253616</v>
      </c>
      <c r="M455" s="10">
        <f aca="true" t="shared" si="113" ref="M455:M501">$E$509*K455</f>
        <v>103657.46818937759</v>
      </c>
      <c r="N455" s="31">
        <f aca="true" t="shared" si="114" ref="N455:N500">L455+M455</f>
        <v>543877.4765147392</v>
      </c>
      <c r="O455" s="7">
        <f aca="true" t="shared" si="115" ref="O455:O499">(H455-10)*C455</f>
        <v>24233.66375867143</v>
      </c>
      <c r="P455" s="7">
        <f t="shared" si="105"/>
        <v>24233.66375867143</v>
      </c>
      <c r="Q455" s="7">
        <f t="shared" si="106"/>
        <v>0.0030648490095417707</v>
      </c>
      <c r="R455" s="30">
        <f aca="true" t="shared" si="116" ref="R455:R499">$M$509*G455</f>
        <v>166989.56679261994</v>
      </c>
      <c r="S455" s="10">
        <f aca="true" t="shared" si="117" ref="S455:S499">$S$509*Q455</f>
        <v>48118.1294498058</v>
      </c>
      <c r="T455" s="31">
        <f aca="true" t="shared" si="118" ref="T455:T499">R455+S455</f>
        <v>215107.69624242574</v>
      </c>
    </row>
    <row r="456" spans="1:20" s="4" customFormat="1" ht="12.75">
      <c r="A456" s="9" t="s">
        <v>482</v>
      </c>
      <c r="B456" s="26" t="s">
        <v>13</v>
      </c>
      <c r="C456" s="8">
        <v>1616</v>
      </c>
      <c r="D456" s="64">
        <v>1758502</v>
      </c>
      <c r="E456" s="27">
        <v>104350</v>
      </c>
      <c r="F456" s="28">
        <f t="shared" si="107"/>
        <v>27232.766957355056</v>
      </c>
      <c r="G456" s="29">
        <f t="shared" si="108"/>
        <v>0.001295891371082741</v>
      </c>
      <c r="H456" s="7">
        <f t="shared" si="109"/>
        <v>16.851959750838525</v>
      </c>
      <c r="I456" s="7">
        <f t="shared" si="110"/>
        <v>10264.766957355056</v>
      </c>
      <c r="J456" s="7">
        <f aca="true" t="shared" si="119" ref="J456:J499">IF(I456&gt;0,I456,0)</f>
        <v>10264.766957355056</v>
      </c>
      <c r="K456" s="7">
        <f t="shared" si="111"/>
        <v>0.001407481271218926</v>
      </c>
      <c r="L456" s="30">
        <f t="shared" si="112"/>
        <v>159880.27652627314</v>
      </c>
      <c r="M456" s="10">
        <f t="shared" si="113"/>
        <v>49041.83828019563</v>
      </c>
      <c r="N456" s="31">
        <f t="shared" si="114"/>
        <v>208922.11480646877</v>
      </c>
      <c r="O456" s="7">
        <f t="shared" si="115"/>
        <v>11072.766957355056</v>
      </c>
      <c r="P456" s="7">
        <f t="shared" si="105"/>
        <v>11072.766957355056</v>
      </c>
      <c r="Q456" s="7">
        <f t="shared" si="106"/>
        <v>0.001400380857805423</v>
      </c>
      <c r="R456" s="30">
        <f t="shared" si="116"/>
        <v>60647.716166672275</v>
      </c>
      <c r="S456" s="10">
        <f t="shared" si="117"/>
        <v>21985.97946754514</v>
      </c>
      <c r="T456" s="31">
        <f t="shared" si="118"/>
        <v>82633.69563421741</v>
      </c>
    </row>
    <row r="457" spans="1:20" s="4" customFormat="1" ht="12.75">
      <c r="A457" s="9" t="s">
        <v>483</v>
      </c>
      <c r="B457" s="26" t="s">
        <v>513</v>
      </c>
      <c r="C457" s="8">
        <v>546</v>
      </c>
      <c r="D457" s="64">
        <v>482470</v>
      </c>
      <c r="E457" s="27">
        <v>36450</v>
      </c>
      <c r="F457" s="28">
        <f t="shared" si="107"/>
        <v>7227.122633744856</v>
      </c>
      <c r="G457" s="29">
        <f t="shared" si="108"/>
        <v>0.00034390797943861773</v>
      </c>
      <c r="H457" s="7">
        <f t="shared" si="109"/>
        <v>13.236488340192043</v>
      </c>
      <c r="I457" s="7">
        <f t="shared" si="110"/>
        <v>1494.1226337448554</v>
      </c>
      <c r="J457" s="7">
        <f t="shared" si="119"/>
        <v>1494.1226337448554</v>
      </c>
      <c r="K457" s="7">
        <f t="shared" si="111"/>
        <v>0.00020487066415018256</v>
      </c>
      <c r="L457" s="30">
        <f t="shared" si="112"/>
        <v>42429.56167406056</v>
      </c>
      <c r="M457" s="10">
        <f t="shared" si="113"/>
        <v>7138.449502001747</v>
      </c>
      <c r="N457" s="31">
        <f t="shared" si="114"/>
        <v>49568.01117606231</v>
      </c>
      <c r="O457" s="7">
        <f t="shared" si="115"/>
        <v>1767.1226337448554</v>
      </c>
      <c r="P457" s="7">
        <f t="shared" si="105"/>
        <v>1767.1226337448554</v>
      </c>
      <c r="Q457" s="7">
        <f t="shared" si="106"/>
        <v>0.00022348927952892776</v>
      </c>
      <c r="R457" s="30">
        <f t="shared" si="116"/>
        <v>16094.89343772731</v>
      </c>
      <c r="S457" s="10">
        <f t="shared" si="117"/>
        <v>3508.781688604166</v>
      </c>
      <c r="T457" s="31">
        <f t="shared" si="118"/>
        <v>19603.675126331476</v>
      </c>
    </row>
    <row r="458" spans="1:20" s="4" customFormat="1" ht="12.75">
      <c r="A458" s="25" t="s">
        <v>486</v>
      </c>
      <c r="B458" s="26" t="s">
        <v>154</v>
      </c>
      <c r="C458" s="59">
        <v>353</v>
      </c>
      <c r="D458" s="64">
        <v>379100</v>
      </c>
      <c r="E458" s="27">
        <v>29600</v>
      </c>
      <c r="F458" s="28">
        <f t="shared" si="107"/>
        <v>4521.023648648648</v>
      </c>
      <c r="G458" s="29">
        <f t="shared" si="108"/>
        <v>0.00021513625640461973</v>
      </c>
      <c r="H458" s="7">
        <f t="shared" si="109"/>
        <v>12.807432432432432</v>
      </c>
      <c r="I458" s="7">
        <f t="shared" si="110"/>
        <v>814.5236486486483</v>
      </c>
      <c r="J458" s="7">
        <f t="shared" si="119"/>
        <v>814.5236486486483</v>
      </c>
      <c r="K458" s="7">
        <f t="shared" si="111"/>
        <v>0.00011168561207484827</v>
      </c>
      <c r="L458" s="30">
        <f t="shared" si="112"/>
        <v>26542.38228012837</v>
      </c>
      <c r="M458" s="10">
        <f t="shared" si="113"/>
        <v>3891.5386212250455</v>
      </c>
      <c r="N458" s="31">
        <f t="shared" si="114"/>
        <v>30433.920901353416</v>
      </c>
      <c r="O458" s="7">
        <f t="shared" si="115"/>
        <v>991.0236486486483</v>
      </c>
      <c r="P458" s="7">
        <f t="shared" si="105"/>
        <v>991.0236486486483</v>
      </c>
      <c r="Q458" s="7">
        <f t="shared" si="106"/>
        <v>0.00012533547870599812</v>
      </c>
      <c r="R458" s="30">
        <f t="shared" si="116"/>
        <v>10068.376799736203</v>
      </c>
      <c r="S458" s="10">
        <f t="shared" si="117"/>
        <v>1967.7670156841705</v>
      </c>
      <c r="T458" s="31">
        <f t="shared" si="118"/>
        <v>12036.143815420373</v>
      </c>
    </row>
    <row r="459" spans="1:20" s="4" customFormat="1" ht="12.75">
      <c r="A459" s="25" t="s">
        <v>488</v>
      </c>
      <c r="B459" s="26" t="s">
        <v>199</v>
      </c>
      <c r="C459" s="59">
        <v>4751</v>
      </c>
      <c r="D459" s="64">
        <v>4624572</v>
      </c>
      <c r="E459" s="27">
        <v>298500</v>
      </c>
      <c r="F459" s="28">
        <f t="shared" si="107"/>
        <v>73605.8344120603</v>
      </c>
      <c r="G459" s="29">
        <f t="shared" si="108"/>
        <v>0.003502588107381879</v>
      </c>
      <c r="H459" s="7">
        <f t="shared" si="109"/>
        <v>15.49270351758794</v>
      </c>
      <c r="I459" s="7">
        <f t="shared" si="110"/>
        <v>23720.3344120603</v>
      </c>
      <c r="J459" s="7">
        <f t="shared" si="119"/>
        <v>23720.3344120603</v>
      </c>
      <c r="K459" s="7">
        <f t="shared" si="111"/>
        <v>0.0032524777786701246</v>
      </c>
      <c r="L459" s="30">
        <f t="shared" si="112"/>
        <v>432130.9391063887</v>
      </c>
      <c r="M459" s="10">
        <f t="shared" si="113"/>
        <v>113328.32094691487</v>
      </c>
      <c r="N459" s="31">
        <f t="shared" si="114"/>
        <v>545459.2600533036</v>
      </c>
      <c r="O459" s="7">
        <f t="shared" si="115"/>
        <v>26095.8344120603</v>
      </c>
      <c r="P459" s="7">
        <f t="shared" si="105"/>
        <v>26095.8344120603</v>
      </c>
      <c r="Q459" s="7">
        <f t="shared" si="106"/>
        <v>0.003300359080964397</v>
      </c>
      <c r="R459" s="30">
        <f t="shared" si="116"/>
        <v>163921.12342547195</v>
      </c>
      <c r="S459" s="10">
        <f t="shared" si="117"/>
        <v>51815.63757114104</v>
      </c>
      <c r="T459" s="31">
        <f t="shared" si="118"/>
        <v>215736.76099661298</v>
      </c>
    </row>
    <row r="460" spans="1:20" s="4" customFormat="1" ht="12.75">
      <c r="A460" s="9" t="s">
        <v>483</v>
      </c>
      <c r="B460" s="26" t="s">
        <v>69</v>
      </c>
      <c r="C460" s="8">
        <v>1687</v>
      </c>
      <c r="D460" s="64">
        <v>1441636</v>
      </c>
      <c r="E460" s="27">
        <v>64600</v>
      </c>
      <c r="F460" s="28">
        <f t="shared" si="107"/>
        <v>37647.67696594427</v>
      </c>
      <c r="G460" s="29">
        <f t="shared" si="108"/>
        <v>0.0017914925720869917</v>
      </c>
      <c r="H460" s="7">
        <f t="shared" si="109"/>
        <v>22.316346749226007</v>
      </c>
      <c r="I460" s="7">
        <f t="shared" si="110"/>
        <v>19934.176965944273</v>
      </c>
      <c r="J460" s="7">
        <f t="shared" si="119"/>
        <v>19934.176965944273</v>
      </c>
      <c r="K460" s="7">
        <f t="shared" si="111"/>
        <v>0.0027333285649146174</v>
      </c>
      <c r="L460" s="30">
        <f t="shared" si="112"/>
        <v>221024.95179107474</v>
      </c>
      <c r="M460" s="10">
        <f t="shared" si="113"/>
        <v>95239.24771737268</v>
      </c>
      <c r="N460" s="31">
        <f t="shared" si="114"/>
        <v>316264.19950844743</v>
      </c>
      <c r="O460" s="7">
        <f t="shared" si="115"/>
        <v>20777.676965944273</v>
      </c>
      <c r="P460" s="7">
        <f t="shared" si="105"/>
        <v>20777.676965944273</v>
      </c>
      <c r="Q460" s="7">
        <f t="shared" si="106"/>
        <v>0.0026277678564747215</v>
      </c>
      <c r="R460" s="30">
        <f t="shared" si="116"/>
        <v>83841.85237367121</v>
      </c>
      <c r="S460" s="10">
        <f t="shared" si="117"/>
        <v>41255.95534665313</v>
      </c>
      <c r="T460" s="31">
        <f t="shared" si="118"/>
        <v>125097.80772032434</v>
      </c>
    </row>
    <row r="461" spans="1:20" s="4" customFormat="1" ht="12.75">
      <c r="A461" s="25" t="s">
        <v>488</v>
      </c>
      <c r="B461" s="26" t="s">
        <v>200</v>
      </c>
      <c r="C461" s="59">
        <v>1527</v>
      </c>
      <c r="D461" s="64">
        <v>1737202</v>
      </c>
      <c r="E461" s="27">
        <v>138850</v>
      </c>
      <c r="F461" s="28">
        <f t="shared" si="107"/>
        <v>19104.843024846956</v>
      </c>
      <c r="G461" s="29">
        <f t="shared" si="108"/>
        <v>0.0009091180951446745</v>
      </c>
      <c r="H461" s="7">
        <f t="shared" si="109"/>
        <v>12.511357580122434</v>
      </c>
      <c r="I461" s="7">
        <f t="shared" si="110"/>
        <v>3071.3430248469567</v>
      </c>
      <c r="J461" s="7">
        <f t="shared" si="119"/>
        <v>3071.3430248469567</v>
      </c>
      <c r="K461" s="7">
        <f t="shared" si="111"/>
        <v>0.0004211355019476113</v>
      </c>
      <c r="L461" s="30">
        <f t="shared" si="112"/>
        <v>112162.21952718662</v>
      </c>
      <c r="M461" s="10">
        <f t="shared" si="113"/>
        <v>14673.91403558596</v>
      </c>
      <c r="N461" s="31">
        <f t="shared" si="114"/>
        <v>126836.13356277258</v>
      </c>
      <c r="O461" s="7">
        <f t="shared" si="115"/>
        <v>3834.8430248469567</v>
      </c>
      <c r="P461" s="7">
        <f t="shared" si="105"/>
        <v>3834.8430248469567</v>
      </c>
      <c r="Q461" s="7">
        <f t="shared" si="106"/>
        <v>0.0004849953751728836</v>
      </c>
      <c r="R461" s="30">
        <f t="shared" si="116"/>
        <v>42546.726852770764</v>
      </c>
      <c r="S461" s="10">
        <f t="shared" si="117"/>
        <v>7614.427390214272</v>
      </c>
      <c r="T461" s="31">
        <f t="shared" si="118"/>
        <v>50161.15424298504</v>
      </c>
    </row>
    <row r="462" spans="1:20" s="4" customFormat="1" ht="12.75">
      <c r="A462" s="25" t="s">
        <v>497</v>
      </c>
      <c r="B462" s="26" t="s">
        <v>462</v>
      </c>
      <c r="C462" s="59">
        <v>7693</v>
      </c>
      <c r="D462" s="64">
        <v>10294554</v>
      </c>
      <c r="E462" s="27">
        <v>684600</v>
      </c>
      <c r="F462" s="28">
        <f t="shared" si="107"/>
        <v>115682.15588957055</v>
      </c>
      <c r="G462" s="29">
        <f t="shared" si="108"/>
        <v>0.005504821006264099</v>
      </c>
      <c r="H462" s="7">
        <f t="shared" si="109"/>
        <v>15.037326906222612</v>
      </c>
      <c r="I462" s="7">
        <f t="shared" si="110"/>
        <v>34905.65588957055</v>
      </c>
      <c r="J462" s="7">
        <f t="shared" si="119"/>
        <v>34905.65588957055</v>
      </c>
      <c r="K462" s="7">
        <f t="shared" si="111"/>
        <v>0.004786183371555309</v>
      </c>
      <c r="L462" s="30">
        <f t="shared" si="112"/>
        <v>679155.9264522236</v>
      </c>
      <c r="M462" s="10">
        <f t="shared" si="113"/>
        <v>166768.28010926128</v>
      </c>
      <c r="N462" s="31">
        <f t="shared" si="114"/>
        <v>845924.2065614848</v>
      </c>
      <c r="O462" s="7">
        <f t="shared" si="115"/>
        <v>38752.15588957055</v>
      </c>
      <c r="P462" s="7">
        <f t="shared" si="105"/>
        <v>38752.15588957055</v>
      </c>
      <c r="Q462" s="7">
        <f t="shared" si="106"/>
        <v>0.004901013226003014</v>
      </c>
      <c r="R462" s="30">
        <f t="shared" si="116"/>
        <v>257625.6230931598</v>
      </c>
      <c r="S462" s="10">
        <f t="shared" si="117"/>
        <v>76945.90764824732</v>
      </c>
      <c r="T462" s="31">
        <f t="shared" si="118"/>
        <v>334571.5307414071</v>
      </c>
    </row>
    <row r="463" spans="1:20" s="4" customFormat="1" ht="12.75">
      <c r="A463" s="25" t="s">
        <v>490</v>
      </c>
      <c r="B463" s="26" t="s">
        <v>251</v>
      </c>
      <c r="C463" s="59">
        <v>1553</v>
      </c>
      <c r="D463" s="64">
        <v>2792182</v>
      </c>
      <c r="E463" s="27">
        <v>230600</v>
      </c>
      <c r="F463" s="28">
        <f t="shared" si="107"/>
        <v>18804.243911535126</v>
      </c>
      <c r="G463" s="29">
        <f t="shared" si="108"/>
        <v>0.0008948138638594024</v>
      </c>
      <c r="H463" s="7">
        <f t="shared" si="109"/>
        <v>12.108334778837815</v>
      </c>
      <c r="I463" s="7">
        <f t="shared" si="110"/>
        <v>2497.7439115351262</v>
      </c>
      <c r="J463" s="7">
        <f t="shared" si="119"/>
        <v>2497.7439115351262</v>
      </c>
      <c r="K463" s="7">
        <f t="shared" si="111"/>
        <v>0.0003424849088529766</v>
      </c>
      <c r="L463" s="30">
        <f t="shared" si="112"/>
        <v>110397.43853981553</v>
      </c>
      <c r="M463" s="10">
        <f t="shared" si="113"/>
        <v>11933.437308781555</v>
      </c>
      <c r="N463" s="31">
        <f t="shared" si="114"/>
        <v>122330.87584859709</v>
      </c>
      <c r="O463" s="7">
        <f t="shared" si="115"/>
        <v>3274.2439115351262</v>
      </c>
      <c r="P463" s="7">
        <f t="shared" si="105"/>
        <v>3274.2439115351262</v>
      </c>
      <c r="Q463" s="7">
        <f t="shared" si="106"/>
        <v>0.00041409599923477523</v>
      </c>
      <c r="R463" s="30">
        <f t="shared" si="116"/>
        <v>41877.28882862003</v>
      </c>
      <c r="S463" s="10">
        <f t="shared" si="117"/>
        <v>6501.307187985971</v>
      </c>
      <c r="T463" s="31">
        <f t="shared" si="118"/>
        <v>48378.596016606</v>
      </c>
    </row>
    <row r="464" spans="1:20" s="4" customFormat="1" ht="12.75">
      <c r="A464" s="25" t="s">
        <v>487</v>
      </c>
      <c r="B464" s="26" t="s">
        <v>179</v>
      </c>
      <c r="C464" s="59">
        <v>15722</v>
      </c>
      <c r="D464" s="64">
        <v>16267823</v>
      </c>
      <c r="E464" s="27">
        <v>747700</v>
      </c>
      <c r="F464" s="28">
        <f t="shared" si="107"/>
        <v>342065.9531978066</v>
      </c>
      <c r="G464" s="29">
        <f t="shared" si="108"/>
        <v>0.01627746155153392</v>
      </c>
      <c r="H464" s="7">
        <f t="shared" si="109"/>
        <v>21.757152601310686</v>
      </c>
      <c r="I464" s="7">
        <f t="shared" si="110"/>
        <v>176984.9531978066</v>
      </c>
      <c r="J464" s="7">
        <f t="shared" si="119"/>
        <v>176984.9531978066</v>
      </c>
      <c r="K464" s="7">
        <f t="shared" si="111"/>
        <v>0.024267770320394868</v>
      </c>
      <c r="L464" s="30">
        <f t="shared" si="112"/>
        <v>2008227.7821100324</v>
      </c>
      <c r="M464" s="10">
        <f t="shared" si="113"/>
        <v>845578.6174994988</v>
      </c>
      <c r="N464" s="31">
        <f t="shared" si="114"/>
        <v>2853806.3996095313</v>
      </c>
      <c r="O464" s="7">
        <f t="shared" si="115"/>
        <v>184845.9531978066</v>
      </c>
      <c r="P464" s="7">
        <f t="shared" si="105"/>
        <v>184845.9531978066</v>
      </c>
      <c r="Q464" s="7">
        <f t="shared" si="106"/>
        <v>0.023377601596596586</v>
      </c>
      <c r="R464" s="30">
        <f t="shared" si="116"/>
        <v>761785.2006117874</v>
      </c>
      <c r="S464" s="10">
        <f t="shared" si="117"/>
        <v>367028.3450665664</v>
      </c>
      <c r="T464" s="31">
        <f t="shared" si="118"/>
        <v>1128813.5456783539</v>
      </c>
    </row>
    <row r="465" spans="1:20" s="4" customFormat="1" ht="12.75">
      <c r="A465" s="25" t="s">
        <v>487</v>
      </c>
      <c r="B465" s="26" t="s">
        <v>180</v>
      </c>
      <c r="C465" s="59">
        <v>1189</v>
      </c>
      <c r="D465" s="64">
        <v>2555779</v>
      </c>
      <c r="E465" s="27">
        <v>187450</v>
      </c>
      <c r="F465" s="28">
        <f t="shared" si="107"/>
        <v>16211.369597225927</v>
      </c>
      <c r="G465" s="29">
        <f t="shared" si="108"/>
        <v>0.000771430020584238</v>
      </c>
      <c r="H465" s="7">
        <f t="shared" si="109"/>
        <v>13.634457188583623</v>
      </c>
      <c r="I465" s="7">
        <f t="shared" si="110"/>
        <v>3726.8695972259275</v>
      </c>
      <c r="J465" s="7">
        <f t="shared" si="119"/>
        <v>3726.8695972259275</v>
      </c>
      <c r="K465" s="7">
        <f t="shared" si="111"/>
        <v>0.0005110198000756496</v>
      </c>
      <c r="L465" s="30">
        <f t="shared" si="112"/>
        <v>95174.98747493526</v>
      </c>
      <c r="M465" s="10">
        <f t="shared" si="113"/>
        <v>17805.814475658313</v>
      </c>
      <c r="N465" s="31">
        <f t="shared" si="114"/>
        <v>112980.80195059357</v>
      </c>
      <c r="O465" s="7">
        <f t="shared" si="115"/>
        <v>4321.3695972259275</v>
      </c>
      <c r="P465" s="7">
        <f t="shared" si="105"/>
        <v>4321.3695972259275</v>
      </c>
      <c r="Q465" s="7">
        <f t="shared" si="106"/>
        <v>0.0005465267432037649</v>
      </c>
      <c r="R465" s="30">
        <f t="shared" si="116"/>
        <v>36102.92496334234</v>
      </c>
      <c r="S465" s="10">
        <f t="shared" si="117"/>
        <v>8580.46986829911</v>
      </c>
      <c r="T465" s="31">
        <f t="shared" si="118"/>
        <v>44683.394831641446</v>
      </c>
    </row>
    <row r="466" spans="1:20" s="4" customFormat="1" ht="12.75">
      <c r="A466" s="25" t="s">
        <v>491</v>
      </c>
      <c r="B466" s="26" t="s">
        <v>307</v>
      </c>
      <c r="C466" s="59">
        <v>85</v>
      </c>
      <c r="D466" s="64">
        <v>130018</v>
      </c>
      <c r="E466" s="27">
        <v>7200</v>
      </c>
      <c r="F466" s="28">
        <f t="shared" si="107"/>
        <v>1534.9347222222223</v>
      </c>
      <c r="G466" s="29">
        <f t="shared" si="108"/>
        <v>7.304100478728039E-05</v>
      </c>
      <c r="H466" s="7">
        <f t="shared" si="109"/>
        <v>18.058055555555555</v>
      </c>
      <c r="I466" s="7">
        <f t="shared" si="110"/>
        <v>642.4347222222221</v>
      </c>
      <c r="J466" s="7">
        <f t="shared" si="119"/>
        <v>642.4347222222221</v>
      </c>
      <c r="K466" s="7">
        <f t="shared" si="111"/>
        <v>8.808917370117302E-05</v>
      </c>
      <c r="L466" s="30">
        <f t="shared" si="112"/>
        <v>9011.41585146153</v>
      </c>
      <c r="M466" s="10">
        <f t="shared" si="113"/>
        <v>3069.351684621478</v>
      </c>
      <c r="N466" s="31">
        <f t="shared" si="114"/>
        <v>12080.767536083007</v>
      </c>
      <c r="O466" s="7">
        <f t="shared" si="115"/>
        <v>684.9347222222221</v>
      </c>
      <c r="P466" s="7">
        <f t="shared" si="105"/>
        <v>684.9347222222221</v>
      </c>
      <c r="Q466" s="7">
        <f t="shared" si="106"/>
        <v>8.66241904611881E-05</v>
      </c>
      <c r="R466" s="30">
        <f t="shared" si="116"/>
        <v>3418.319024044722</v>
      </c>
      <c r="S466" s="10">
        <f t="shared" si="117"/>
        <v>1359.999790240653</v>
      </c>
      <c r="T466" s="31">
        <f t="shared" si="118"/>
        <v>4778.318814285375</v>
      </c>
    </row>
    <row r="467" spans="1:20" s="4" customFormat="1" ht="12.75">
      <c r="A467" s="25" t="s">
        <v>485</v>
      </c>
      <c r="B467" s="26" t="s">
        <v>117</v>
      </c>
      <c r="C467" s="60">
        <v>419</v>
      </c>
      <c r="D467" s="64">
        <v>659947</v>
      </c>
      <c r="E467" s="27">
        <v>111100</v>
      </c>
      <c r="F467" s="28">
        <f t="shared" si="107"/>
        <v>2488.90902790279</v>
      </c>
      <c r="G467" s="29">
        <f t="shared" si="108"/>
        <v>0.00011843657817510354</v>
      </c>
      <c r="H467" s="7">
        <f t="shared" si="109"/>
        <v>5.94011701170117</v>
      </c>
      <c r="I467" s="7">
        <f t="shared" si="110"/>
        <v>-1910.59097209721</v>
      </c>
      <c r="J467" s="7">
        <f t="shared" si="119"/>
        <v>0</v>
      </c>
      <c r="K467" s="7">
        <f t="shared" si="111"/>
        <v>0</v>
      </c>
      <c r="L467" s="30">
        <f t="shared" si="112"/>
        <v>14612.083460082013</v>
      </c>
      <c r="M467" s="10">
        <f t="shared" si="113"/>
        <v>0</v>
      </c>
      <c r="N467" s="31">
        <f t="shared" si="114"/>
        <v>14612.083460082013</v>
      </c>
      <c r="O467" s="7">
        <f t="shared" si="115"/>
        <v>-1701.09097209721</v>
      </c>
      <c r="P467" s="7">
        <f t="shared" si="105"/>
        <v>0</v>
      </c>
      <c r="Q467" s="7">
        <f t="shared" si="106"/>
        <v>0</v>
      </c>
      <c r="R467" s="30">
        <f t="shared" si="116"/>
        <v>5542.8318585948455</v>
      </c>
      <c r="S467" s="10">
        <f t="shared" si="117"/>
        <v>0</v>
      </c>
      <c r="T467" s="31">
        <f t="shared" si="118"/>
        <v>5542.8318585948455</v>
      </c>
    </row>
    <row r="468" spans="1:20" s="4" customFormat="1" ht="12.75">
      <c r="A468" s="25" t="s">
        <v>492</v>
      </c>
      <c r="B468" s="26" t="s">
        <v>328</v>
      </c>
      <c r="C468" s="59">
        <v>260</v>
      </c>
      <c r="D468" s="64">
        <v>247648</v>
      </c>
      <c r="E468" s="27">
        <v>20700</v>
      </c>
      <c r="F468" s="28">
        <f t="shared" si="107"/>
        <v>3110.5545893719805</v>
      </c>
      <c r="G468" s="29">
        <f t="shared" si="108"/>
        <v>0.0001480180423076799</v>
      </c>
      <c r="H468" s="7">
        <f t="shared" si="109"/>
        <v>11.96367149758454</v>
      </c>
      <c r="I468" s="7">
        <f t="shared" si="110"/>
        <v>380.5545893719805</v>
      </c>
      <c r="J468" s="7">
        <f t="shared" si="119"/>
        <v>380.5545893719805</v>
      </c>
      <c r="K468" s="7">
        <f t="shared" si="111"/>
        <v>5.2180771316359895E-05</v>
      </c>
      <c r="L468" s="30">
        <f t="shared" si="112"/>
        <v>18261.689261235515</v>
      </c>
      <c r="M468" s="10">
        <f t="shared" si="113"/>
        <v>1818.1705153465934</v>
      </c>
      <c r="N468" s="31">
        <f t="shared" si="114"/>
        <v>20079.859776582107</v>
      </c>
      <c r="O468" s="7">
        <f t="shared" si="115"/>
        <v>510.5545893719805</v>
      </c>
      <c r="P468" s="7">
        <f t="shared" si="105"/>
        <v>510.5545893719805</v>
      </c>
      <c r="Q468" s="7">
        <f t="shared" si="106"/>
        <v>6.457020874500678E-05</v>
      </c>
      <c r="R468" s="30">
        <f t="shared" si="116"/>
        <v>6927.24437999942</v>
      </c>
      <c r="S468" s="10">
        <f t="shared" si="117"/>
        <v>1013.7522772966065</v>
      </c>
      <c r="T468" s="31">
        <f t="shared" si="118"/>
        <v>7940.996657296027</v>
      </c>
    </row>
    <row r="469" spans="1:20" s="4" customFormat="1" ht="12.75">
      <c r="A469" s="25" t="s">
        <v>497</v>
      </c>
      <c r="B469" s="26" t="s">
        <v>463</v>
      </c>
      <c r="C469" s="59">
        <v>9589</v>
      </c>
      <c r="D469" s="64">
        <v>26362847</v>
      </c>
      <c r="E469" s="27">
        <v>2932900</v>
      </c>
      <c r="F469" s="28">
        <f t="shared" si="107"/>
        <v>86192.28063793515</v>
      </c>
      <c r="G469" s="29">
        <f t="shared" si="108"/>
        <v>0.004101523466475199</v>
      </c>
      <c r="H469" s="7">
        <f t="shared" si="109"/>
        <v>8.988662075079272</v>
      </c>
      <c r="I469" s="7">
        <f t="shared" si="110"/>
        <v>-14492.219362064858</v>
      </c>
      <c r="J469" s="7">
        <f t="shared" si="119"/>
        <v>0</v>
      </c>
      <c r="K469" s="7">
        <f t="shared" si="111"/>
        <v>0</v>
      </c>
      <c r="L469" s="30">
        <f t="shared" si="112"/>
        <v>506024.440498558</v>
      </c>
      <c r="M469" s="10">
        <f t="shared" si="113"/>
        <v>0</v>
      </c>
      <c r="N469" s="31">
        <f t="shared" si="114"/>
        <v>506024.440498558</v>
      </c>
      <c r="O469" s="7">
        <f t="shared" si="115"/>
        <v>-9697.719362064858</v>
      </c>
      <c r="P469" s="7">
        <f t="shared" si="105"/>
        <v>0</v>
      </c>
      <c r="Q469" s="7">
        <f t="shared" si="106"/>
        <v>0</v>
      </c>
      <c r="R469" s="30">
        <f t="shared" si="116"/>
        <v>191951.2982310393</v>
      </c>
      <c r="S469" s="10">
        <f t="shared" si="117"/>
        <v>0</v>
      </c>
      <c r="T469" s="31">
        <f t="shared" si="118"/>
        <v>191951.2982310393</v>
      </c>
    </row>
    <row r="470" spans="1:20" s="4" customFormat="1" ht="12.75">
      <c r="A470" s="25" t="s">
        <v>496</v>
      </c>
      <c r="B470" s="26" t="s">
        <v>434</v>
      </c>
      <c r="C470" s="59">
        <v>98</v>
      </c>
      <c r="D470" s="64">
        <v>295731</v>
      </c>
      <c r="E470" s="27">
        <v>20050</v>
      </c>
      <c r="F470" s="28">
        <f t="shared" si="107"/>
        <v>1445.468229426434</v>
      </c>
      <c r="G470" s="29">
        <f t="shared" si="108"/>
        <v>6.878367551197568E-05</v>
      </c>
      <c r="H470" s="7">
        <f t="shared" si="109"/>
        <v>14.749675810473816</v>
      </c>
      <c r="I470" s="7">
        <f t="shared" si="110"/>
        <v>416.46822942643394</v>
      </c>
      <c r="J470" s="7">
        <f t="shared" si="119"/>
        <v>416.46822942643394</v>
      </c>
      <c r="K470" s="7">
        <f t="shared" si="111"/>
        <v>5.710516716167636E-05</v>
      </c>
      <c r="L470" s="30">
        <f t="shared" si="112"/>
        <v>8486.168907938472</v>
      </c>
      <c r="M470" s="10">
        <f t="shared" si="113"/>
        <v>1989.7546277692968</v>
      </c>
      <c r="N470" s="31">
        <f t="shared" si="114"/>
        <v>10475.923535707769</v>
      </c>
      <c r="O470" s="7">
        <f t="shared" si="115"/>
        <v>465.46822942643394</v>
      </c>
      <c r="P470" s="7">
        <f t="shared" si="105"/>
        <v>465.46822942643394</v>
      </c>
      <c r="Q470" s="7">
        <f t="shared" si="106"/>
        <v>5.886810414377797E-05</v>
      </c>
      <c r="R470" s="30">
        <f t="shared" si="116"/>
        <v>3219.076013960462</v>
      </c>
      <c r="S470" s="10">
        <f t="shared" si="117"/>
        <v>924.2292350573142</v>
      </c>
      <c r="T470" s="31">
        <f t="shared" si="118"/>
        <v>4143.305249017776</v>
      </c>
    </row>
    <row r="471" spans="1:20" s="4" customFormat="1" ht="12.75">
      <c r="A471" s="25" t="s">
        <v>493</v>
      </c>
      <c r="B471" s="26" t="s">
        <v>338</v>
      </c>
      <c r="C471" s="59">
        <v>1877</v>
      </c>
      <c r="D471" s="64">
        <v>3718667</v>
      </c>
      <c r="E471" s="27">
        <v>328750</v>
      </c>
      <c r="F471" s="28">
        <f t="shared" si="107"/>
        <v>21231.75044562738</v>
      </c>
      <c r="G471" s="29">
        <f t="shared" si="108"/>
        <v>0.0010103285589215397</v>
      </c>
      <c r="H471" s="7">
        <f t="shared" si="109"/>
        <v>11.311534600760456</v>
      </c>
      <c r="I471" s="7">
        <f t="shared" si="110"/>
        <v>1523.2504456273768</v>
      </c>
      <c r="J471" s="7">
        <f t="shared" si="119"/>
        <v>1523.2504456273768</v>
      </c>
      <c r="K471" s="7">
        <f t="shared" si="111"/>
        <v>0.00020886460282083707</v>
      </c>
      <c r="L471" s="30">
        <f t="shared" si="112"/>
        <v>124649.03539546234</v>
      </c>
      <c r="M471" s="10">
        <f t="shared" si="113"/>
        <v>7277.6130549331665</v>
      </c>
      <c r="N471" s="31">
        <f t="shared" si="114"/>
        <v>131926.6484503955</v>
      </c>
      <c r="O471" s="7">
        <f t="shared" si="115"/>
        <v>2461.750445627377</v>
      </c>
      <c r="P471" s="7">
        <f t="shared" si="105"/>
        <v>2461.750445627377</v>
      </c>
      <c r="Q471" s="7">
        <f t="shared" si="106"/>
        <v>0.0003113393620607747</v>
      </c>
      <c r="R471" s="30">
        <f t="shared" si="116"/>
        <v>47283.376557528056</v>
      </c>
      <c r="S471" s="10">
        <f t="shared" si="117"/>
        <v>4888.027984354163</v>
      </c>
      <c r="T471" s="31">
        <f t="shared" si="118"/>
        <v>52171.40454188222</v>
      </c>
    </row>
    <row r="472" spans="1:20" s="4" customFormat="1" ht="12.75">
      <c r="A472" s="25" t="s">
        <v>494</v>
      </c>
      <c r="B472" s="26" t="s">
        <v>514</v>
      </c>
      <c r="C472" s="59">
        <v>60</v>
      </c>
      <c r="D472" s="64">
        <v>175542</v>
      </c>
      <c r="E472" s="27">
        <v>17950</v>
      </c>
      <c r="F472" s="28">
        <f t="shared" si="107"/>
        <v>586.7699164345404</v>
      </c>
      <c r="G472" s="29">
        <f t="shared" si="108"/>
        <v>2.7921880751566262E-05</v>
      </c>
      <c r="H472" s="7">
        <f t="shared" si="109"/>
        <v>9.77949860724234</v>
      </c>
      <c r="I472" s="7">
        <f t="shared" si="110"/>
        <v>-43.23008356545959</v>
      </c>
      <c r="J472" s="7">
        <f t="shared" si="119"/>
        <v>0</v>
      </c>
      <c r="K472" s="7">
        <f t="shared" si="111"/>
        <v>0</v>
      </c>
      <c r="L472" s="30">
        <f t="shared" si="112"/>
        <v>3444.8551130980613</v>
      </c>
      <c r="M472" s="10">
        <f t="shared" si="113"/>
        <v>0</v>
      </c>
      <c r="N472" s="31">
        <f t="shared" si="114"/>
        <v>3444.8551130980613</v>
      </c>
      <c r="O472" s="7">
        <f t="shared" si="115"/>
        <v>-13.230083565459587</v>
      </c>
      <c r="P472" s="7">
        <f t="shared" si="105"/>
        <v>0</v>
      </c>
      <c r="Q472" s="7">
        <f t="shared" si="106"/>
        <v>0</v>
      </c>
      <c r="R472" s="30">
        <f t="shared" si="116"/>
        <v>1306.744019173301</v>
      </c>
      <c r="S472" s="10">
        <f t="shared" si="117"/>
        <v>0</v>
      </c>
      <c r="T472" s="31">
        <f t="shared" si="118"/>
        <v>1306.744019173301</v>
      </c>
    </row>
    <row r="473" spans="1:20" s="4" customFormat="1" ht="12.75">
      <c r="A473" s="25" t="s">
        <v>487</v>
      </c>
      <c r="B473" s="26" t="s">
        <v>181</v>
      </c>
      <c r="C473" s="59">
        <v>3474</v>
      </c>
      <c r="D473" s="64">
        <v>3002714</v>
      </c>
      <c r="E473" s="27">
        <v>265600</v>
      </c>
      <c r="F473" s="28">
        <f t="shared" si="107"/>
        <v>39274.95646084337</v>
      </c>
      <c r="G473" s="29">
        <f t="shared" si="108"/>
        <v>0.0018689278712279806</v>
      </c>
      <c r="H473" s="7">
        <f t="shared" si="109"/>
        <v>11.305399096385543</v>
      </c>
      <c r="I473" s="7">
        <f t="shared" si="110"/>
        <v>2797.956460843375</v>
      </c>
      <c r="J473" s="7">
        <f t="shared" si="119"/>
        <v>2797.956460843375</v>
      </c>
      <c r="K473" s="7">
        <f t="shared" si="111"/>
        <v>0.0003836493641486209</v>
      </c>
      <c r="L473" s="30">
        <f t="shared" si="112"/>
        <v>230578.51261864006</v>
      </c>
      <c r="M473" s="10">
        <f t="shared" si="113"/>
        <v>13367.758745792931</v>
      </c>
      <c r="N473" s="31">
        <f t="shared" si="114"/>
        <v>243946.271364433</v>
      </c>
      <c r="O473" s="7">
        <f t="shared" si="115"/>
        <v>4534.956460843375</v>
      </c>
      <c r="P473" s="7">
        <f t="shared" si="105"/>
        <v>4534.956460843375</v>
      </c>
      <c r="Q473" s="7">
        <f t="shared" si="106"/>
        <v>0.0005735392285600012</v>
      </c>
      <c r="R473" s="30">
        <f t="shared" si="116"/>
        <v>87465.8243734695</v>
      </c>
      <c r="S473" s="10">
        <f t="shared" si="117"/>
        <v>9004.565888392019</v>
      </c>
      <c r="T473" s="31">
        <f t="shared" si="118"/>
        <v>96470.39026186152</v>
      </c>
    </row>
    <row r="474" spans="1:20" s="4" customFormat="1" ht="12.75">
      <c r="A474" s="25" t="s">
        <v>490</v>
      </c>
      <c r="B474" s="26" t="s">
        <v>252</v>
      </c>
      <c r="C474" s="59">
        <v>1812</v>
      </c>
      <c r="D474" s="64">
        <v>1382216</v>
      </c>
      <c r="E474" s="27">
        <v>95750</v>
      </c>
      <c r="F474" s="28">
        <f t="shared" si="107"/>
        <v>26157.445347258486</v>
      </c>
      <c r="G474" s="29">
        <f t="shared" si="108"/>
        <v>0.0012447213964031543</v>
      </c>
      <c r="H474" s="7">
        <f t="shared" si="109"/>
        <v>14.435676240208878</v>
      </c>
      <c r="I474" s="7">
        <f t="shared" si="110"/>
        <v>7131.445347258486</v>
      </c>
      <c r="J474" s="7">
        <f t="shared" si="119"/>
        <v>7131.445347258486</v>
      </c>
      <c r="K474" s="7">
        <f t="shared" si="111"/>
        <v>0.000977847408001362</v>
      </c>
      <c r="L474" s="30">
        <f t="shared" si="112"/>
        <v>153567.19359033284</v>
      </c>
      <c r="M474" s="10">
        <f t="shared" si="113"/>
        <v>34071.80999600817</v>
      </c>
      <c r="N474" s="31">
        <f t="shared" si="114"/>
        <v>187639.00358634102</v>
      </c>
      <c r="O474" s="7">
        <f t="shared" si="115"/>
        <v>8037.445347258486</v>
      </c>
      <c r="P474" s="7">
        <f t="shared" si="105"/>
        <v>8037.445347258486</v>
      </c>
      <c r="Q474" s="7">
        <f t="shared" si="106"/>
        <v>0.0010165015351001874</v>
      </c>
      <c r="R474" s="30">
        <f t="shared" si="116"/>
        <v>58252.96135166762</v>
      </c>
      <c r="S474" s="10">
        <f t="shared" si="117"/>
        <v>15959.074101072942</v>
      </c>
      <c r="T474" s="31">
        <f t="shared" si="118"/>
        <v>74212.03545274056</v>
      </c>
    </row>
    <row r="475" spans="1:20" s="4" customFormat="1" ht="12.75">
      <c r="A475" s="25" t="s">
        <v>484</v>
      </c>
      <c r="B475" s="26" t="s">
        <v>97</v>
      </c>
      <c r="C475" s="59">
        <v>17494</v>
      </c>
      <c r="D475" s="64">
        <v>30325154</v>
      </c>
      <c r="E475" s="27">
        <v>1838750</v>
      </c>
      <c r="F475" s="28">
        <f t="shared" si="107"/>
        <v>288515.70038123726</v>
      </c>
      <c r="G475" s="29">
        <f t="shared" si="108"/>
        <v>0.013729233137838004</v>
      </c>
      <c r="H475" s="7">
        <f t="shared" si="109"/>
        <v>16.49226594153637</v>
      </c>
      <c r="I475" s="7">
        <f t="shared" si="110"/>
        <v>104828.70038123726</v>
      </c>
      <c r="J475" s="7">
        <f t="shared" si="119"/>
        <v>104828.70038123726</v>
      </c>
      <c r="K475" s="7">
        <f t="shared" si="111"/>
        <v>0.01437387064760307</v>
      </c>
      <c r="L475" s="30">
        <f t="shared" si="112"/>
        <v>1693840.7335309456</v>
      </c>
      <c r="M475" s="10">
        <f t="shared" si="113"/>
        <v>500838.6641974393</v>
      </c>
      <c r="N475" s="31">
        <f t="shared" si="114"/>
        <v>2194679.397728385</v>
      </c>
      <c r="O475" s="7">
        <f t="shared" si="115"/>
        <v>113575.70038123726</v>
      </c>
      <c r="P475" s="7">
        <f t="shared" si="105"/>
        <v>113575.70038123726</v>
      </c>
      <c r="Q475" s="7">
        <f t="shared" si="106"/>
        <v>0.014364001097312059</v>
      </c>
      <c r="R475" s="30">
        <f t="shared" si="116"/>
        <v>642528.1108508186</v>
      </c>
      <c r="S475" s="10">
        <f t="shared" si="117"/>
        <v>225514.81722779933</v>
      </c>
      <c r="T475" s="31">
        <f t="shared" si="118"/>
        <v>868042.9280786179</v>
      </c>
    </row>
    <row r="476" spans="1:20" s="4" customFormat="1" ht="12.75">
      <c r="A476" s="9" t="s">
        <v>483</v>
      </c>
      <c r="B476" s="26" t="s">
        <v>70</v>
      </c>
      <c r="C476" s="8">
        <v>549</v>
      </c>
      <c r="D476" s="64">
        <v>480320</v>
      </c>
      <c r="E476" s="27">
        <v>28900</v>
      </c>
      <c r="F476" s="28">
        <f t="shared" si="107"/>
        <v>9124.417993079585</v>
      </c>
      <c r="G476" s="29">
        <f t="shared" si="108"/>
        <v>0.0004341921833319412</v>
      </c>
      <c r="H476" s="7">
        <f t="shared" si="109"/>
        <v>16.620069204152248</v>
      </c>
      <c r="I476" s="7">
        <f t="shared" si="110"/>
        <v>3359.917993079584</v>
      </c>
      <c r="J476" s="7">
        <f t="shared" si="119"/>
        <v>3359.917993079584</v>
      </c>
      <c r="K476" s="7">
        <f t="shared" si="111"/>
        <v>0.00046070423885293275</v>
      </c>
      <c r="L476" s="30">
        <f t="shared" si="112"/>
        <v>53568.352938916774</v>
      </c>
      <c r="M476" s="10">
        <f t="shared" si="113"/>
        <v>16052.634758869066</v>
      </c>
      <c r="N476" s="31">
        <f t="shared" si="114"/>
        <v>69620.98769778584</v>
      </c>
      <c r="O476" s="7">
        <f t="shared" si="115"/>
        <v>3634.417993079584</v>
      </c>
      <c r="P476" s="7">
        <f aca="true" t="shared" si="120" ref="P476:P499">IF(O476&gt;0,O476,0)</f>
        <v>3634.417993079584</v>
      </c>
      <c r="Q476" s="7">
        <f aca="true" t="shared" si="121" ref="Q476:Q499">P476/$P$500</f>
        <v>0.0004596474762246774</v>
      </c>
      <c r="R476" s="30">
        <f t="shared" si="116"/>
        <v>20320.194179934846</v>
      </c>
      <c r="S476" s="10">
        <f t="shared" si="117"/>
        <v>7216.465376727435</v>
      </c>
      <c r="T476" s="31">
        <f t="shared" si="118"/>
        <v>27536.659556662282</v>
      </c>
    </row>
    <row r="477" spans="1:20" s="4" customFormat="1" ht="12.75">
      <c r="A477" s="9" t="s">
        <v>483</v>
      </c>
      <c r="B477" s="26" t="s">
        <v>71</v>
      </c>
      <c r="C477" s="8">
        <v>62</v>
      </c>
      <c r="D477" s="64">
        <v>167084</v>
      </c>
      <c r="E477" s="27">
        <v>17900</v>
      </c>
      <c r="F477" s="28">
        <f t="shared" si="107"/>
        <v>578.7267039106146</v>
      </c>
      <c r="G477" s="29">
        <f t="shared" si="108"/>
        <v>2.7539138530701885E-05</v>
      </c>
      <c r="H477" s="7">
        <f t="shared" si="109"/>
        <v>9.334301675977654</v>
      </c>
      <c r="I477" s="7">
        <f t="shared" si="110"/>
        <v>-72.27329608938544</v>
      </c>
      <c r="J477" s="7">
        <f t="shared" si="119"/>
        <v>0</v>
      </c>
      <c r="K477" s="7">
        <f t="shared" si="111"/>
        <v>0</v>
      </c>
      <c r="L477" s="30">
        <f t="shared" si="112"/>
        <v>3397.6343865189897</v>
      </c>
      <c r="M477" s="10">
        <f t="shared" si="113"/>
        <v>0</v>
      </c>
      <c r="N477" s="31">
        <f t="shared" si="114"/>
        <v>3397.6343865189897</v>
      </c>
      <c r="O477" s="7">
        <f t="shared" si="115"/>
        <v>-41.27329608938544</v>
      </c>
      <c r="P477" s="7">
        <f t="shared" si="120"/>
        <v>0</v>
      </c>
      <c r="Q477" s="7">
        <f t="shared" si="121"/>
        <v>0</v>
      </c>
      <c r="R477" s="30">
        <f t="shared" si="116"/>
        <v>1288.8316832368482</v>
      </c>
      <c r="S477" s="10">
        <f t="shared" si="117"/>
        <v>0</v>
      </c>
      <c r="T477" s="31">
        <f t="shared" si="118"/>
        <v>1288.8316832368482</v>
      </c>
    </row>
    <row r="478" spans="1:20" s="4" customFormat="1" ht="12.75">
      <c r="A478" s="9" t="s">
        <v>483</v>
      </c>
      <c r="B478" s="26" t="s">
        <v>72</v>
      </c>
      <c r="C478" s="8">
        <v>228</v>
      </c>
      <c r="D478" s="64">
        <v>565524</v>
      </c>
      <c r="E478" s="27">
        <v>42250</v>
      </c>
      <c r="F478" s="28">
        <f t="shared" si="107"/>
        <v>3051.821822485207</v>
      </c>
      <c r="G478" s="29">
        <f t="shared" si="108"/>
        <v>0.00014522320012628977</v>
      </c>
      <c r="H478" s="7">
        <f t="shared" si="109"/>
        <v>13.385183431952663</v>
      </c>
      <c r="I478" s="7">
        <f t="shared" si="110"/>
        <v>657.8218224852072</v>
      </c>
      <c r="J478" s="7">
        <f t="shared" si="119"/>
        <v>657.8218224852072</v>
      </c>
      <c r="K478" s="7">
        <f t="shared" si="111"/>
        <v>9.019901755135427E-05</v>
      </c>
      <c r="L478" s="30">
        <f t="shared" si="112"/>
        <v>17916.87630022737</v>
      </c>
      <c r="M478" s="10">
        <f t="shared" si="113"/>
        <v>3142.866425465912</v>
      </c>
      <c r="N478" s="31">
        <f t="shared" si="114"/>
        <v>21059.742725693282</v>
      </c>
      <c r="O478" s="7">
        <f t="shared" si="115"/>
        <v>771.8218224852072</v>
      </c>
      <c r="P478" s="7">
        <f t="shared" si="120"/>
        <v>771.8218224852072</v>
      </c>
      <c r="Q478" s="7">
        <f t="shared" si="121"/>
        <v>9.76128649692958E-05</v>
      </c>
      <c r="R478" s="30">
        <f t="shared" si="116"/>
        <v>6796.445765910361</v>
      </c>
      <c r="S478" s="10">
        <f t="shared" si="117"/>
        <v>1532.521980017944</v>
      </c>
      <c r="T478" s="31">
        <f t="shared" si="118"/>
        <v>8328.967745928305</v>
      </c>
    </row>
    <row r="479" spans="1:20" s="4" customFormat="1" ht="12.75">
      <c r="A479" s="25" t="s">
        <v>489</v>
      </c>
      <c r="B479" s="26" t="s">
        <v>515</v>
      </c>
      <c r="C479" s="59">
        <v>718</v>
      </c>
      <c r="D479" s="64">
        <v>2060924</v>
      </c>
      <c r="E479" s="27">
        <v>213800</v>
      </c>
      <c r="F479" s="28">
        <f t="shared" si="107"/>
        <v>6921.157305893358</v>
      </c>
      <c r="G479" s="29">
        <f t="shared" si="108"/>
        <v>0.0003293483928628522</v>
      </c>
      <c r="H479" s="7">
        <f t="shared" si="109"/>
        <v>9.639494855004678</v>
      </c>
      <c r="I479" s="7">
        <f t="shared" si="110"/>
        <v>-617.8426941066414</v>
      </c>
      <c r="J479" s="7">
        <f t="shared" si="119"/>
        <v>0</v>
      </c>
      <c r="K479" s="7">
        <f t="shared" si="111"/>
        <v>0</v>
      </c>
      <c r="L479" s="30">
        <f t="shared" si="112"/>
        <v>40633.276291052964</v>
      </c>
      <c r="M479" s="10">
        <f t="shared" si="113"/>
        <v>0</v>
      </c>
      <c r="N479" s="31">
        <f t="shared" si="114"/>
        <v>40633.276291052964</v>
      </c>
      <c r="O479" s="7">
        <f t="shared" si="115"/>
        <v>-258.8426941066414</v>
      </c>
      <c r="P479" s="7">
        <f t="shared" si="120"/>
        <v>0</v>
      </c>
      <c r="Q479" s="7">
        <f t="shared" si="121"/>
        <v>0</v>
      </c>
      <c r="R479" s="30">
        <f t="shared" si="116"/>
        <v>15413.504785981482</v>
      </c>
      <c r="S479" s="10">
        <f t="shared" si="117"/>
        <v>0</v>
      </c>
      <c r="T479" s="31">
        <f t="shared" si="118"/>
        <v>15413.504785981482</v>
      </c>
    </row>
    <row r="480" spans="1:20" s="4" customFormat="1" ht="12.75">
      <c r="A480" s="25" t="s">
        <v>489</v>
      </c>
      <c r="B480" s="26" t="s">
        <v>216</v>
      </c>
      <c r="C480" s="59">
        <v>2300</v>
      </c>
      <c r="D480" s="64">
        <v>2685275</v>
      </c>
      <c r="E480" s="27">
        <v>182550</v>
      </c>
      <c r="F480" s="28">
        <f t="shared" si="107"/>
        <v>33832.552725280744</v>
      </c>
      <c r="G480" s="29">
        <f t="shared" si="108"/>
        <v>0.0016099470614590612</v>
      </c>
      <c r="H480" s="7">
        <f t="shared" si="109"/>
        <v>14.709805532730758</v>
      </c>
      <c r="I480" s="7">
        <f t="shared" si="110"/>
        <v>9682.552725280744</v>
      </c>
      <c r="J480" s="7">
        <f t="shared" si="119"/>
        <v>9682.552725280744</v>
      </c>
      <c r="K480" s="7">
        <f t="shared" si="111"/>
        <v>0.0013276493928249858</v>
      </c>
      <c r="L480" s="30">
        <f t="shared" si="112"/>
        <v>198626.81944064042</v>
      </c>
      <c r="M480" s="10">
        <f t="shared" si="113"/>
        <v>46260.201216983245</v>
      </c>
      <c r="N480" s="31">
        <f t="shared" si="114"/>
        <v>244887.02065762365</v>
      </c>
      <c r="O480" s="7">
        <f t="shared" si="115"/>
        <v>10832.552725280744</v>
      </c>
      <c r="P480" s="7">
        <f t="shared" si="120"/>
        <v>10832.552725280744</v>
      </c>
      <c r="Q480" s="7">
        <f t="shared" si="121"/>
        <v>0.001370000789872552</v>
      </c>
      <c r="R480" s="30">
        <f t="shared" si="116"/>
        <v>75345.52247628407</v>
      </c>
      <c r="S480" s="10">
        <f t="shared" si="117"/>
        <v>21509.01240099907</v>
      </c>
      <c r="T480" s="31">
        <f t="shared" si="118"/>
        <v>96854.53487728313</v>
      </c>
    </row>
    <row r="481" spans="1:20" s="4" customFormat="1" ht="12.75">
      <c r="A481" s="25" t="s">
        <v>496</v>
      </c>
      <c r="B481" s="26" t="s">
        <v>435</v>
      </c>
      <c r="C481" s="59">
        <v>487</v>
      </c>
      <c r="D481" s="64">
        <v>834353</v>
      </c>
      <c r="E481" s="27">
        <v>68050</v>
      </c>
      <c r="F481" s="28">
        <f t="shared" si="107"/>
        <v>5971.049390154299</v>
      </c>
      <c r="G481" s="29">
        <f t="shared" si="108"/>
        <v>0.00028413680450197425</v>
      </c>
      <c r="H481" s="7">
        <f t="shared" si="109"/>
        <v>12.260881704628948</v>
      </c>
      <c r="I481" s="7">
        <f t="shared" si="110"/>
        <v>857.5493901542978</v>
      </c>
      <c r="J481" s="7">
        <f t="shared" si="119"/>
        <v>857.5493901542978</v>
      </c>
      <c r="K481" s="7">
        <f t="shared" si="111"/>
        <v>0.00011758520293756304</v>
      </c>
      <c r="L481" s="30">
        <f t="shared" si="112"/>
        <v>35055.30778950356</v>
      </c>
      <c r="M481" s="10">
        <f t="shared" si="113"/>
        <v>4097.10212457313</v>
      </c>
      <c r="N481" s="31">
        <f t="shared" si="114"/>
        <v>39152.40991407669</v>
      </c>
      <c r="O481" s="7">
        <f t="shared" si="115"/>
        <v>1101.049390154298</v>
      </c>
      <c r="P481" s="7">
        <f t="shared" si="120"/>
        <v>1101.049390154298</v>
      </c>
      <c r="Q481" s="7">
        <f t="shared" si="121"/>
        <v>0.00013925051393285382</v>
      </c>
      <c r="R481" s="30">
        <f t="shared" si="116"/>
        <v>13297.602450692395</v>
      </c>
      <c r="S481" s="10">
        <f t="shared" si="117"/>
        <v>2186.2330687458048</v>
      </c>
      <c r="T481" s="31">
        <f t="shared" si="118"/>
        <v>15483.8355194382</v>
      </c>
    </row>
    <row r="482" spans="1:20" s="4" customFormat="1" ht="12.75">
      <c r="A482" s="25" t="s">
        <v>496</v>
      </c>
      <c r="B482" s="26" t="s">
        <v>436</v>
      </c>
      <c r="C482" s="59">
        <v>220</v>
      </c>
      <c r="D482" s="64">
        <v>205729</v>
      </c>
      <c r="E482" s="27">
        <v>13150</v>
      </c>
      <c r="F482" s="28">
        <f t="shared" si="107"/>
        <v>3441.853992395437</v>
      </c>
      <c r="G482" s="29">
        <f t="shared" si="108"/>
        <v>0.0001637831696006672</v>
      </c>
      <c r="H482" s="7">
        <f t="shared" si="109"/>
        <v>15.644790874524714</v>
      </c>
      <c r="I482" s="7">
        <f t="shared" si="110"/>
        <v>1131.8539923954372</v>
      </c>
      <c r="J482" s="7">
        <f t="shared" si="119"/>
        <v>1131.8539923954372</v>
      </c>
      <c r="K482" s="7">
        <f t="shared" si="111"/>
        <v>0.00015519722003132884</v>
      </c>
      <c r="L482" s="30">
        <f t="shared" si="112"/>
        <v>20206.707931256253</v>
      </c>
      <c r="M482" s="10">
        <f t="shared" si="113"/>
        <v>5407.643513238972</v>
      </c>
      <c r="N482" s="31">
        <f t="shared" si="114"/>
        <v>25614.351444495223</v>
      </c>
      <c r="O482" s="7">
        <f t="shared" si="115"/>
        <v>1241.8539923954372</v>
      </c>
      <c r="P482" s="7">
        <f t="shared" si="120"/>
        <v>1241.8539923954372</v>
      </c>
      <c r="Q482" s="7">
        <f t="shared" si="121"/>
        <v>0.00015705817397201156</v>
      </c>
      <c r="R482" s="30">
        <f t="shared" si="116"/>
        <v>7665.052337311225</v>
      </c>
      <c r="S482" s="10">
        <f t="shared" si="117"/>
        <v>2465.8133313605813</v>
      </c>
      <c r="T482" s="31">
        <f t="shared" si="118"/>
        <v>10130.865668671806</v>
      </c>
    </row>
    <row r="483" spans="1:20" s="4" customFormat="1" ht="12.75">
      <c r="A483" s="25" t="s">
        <v>492</v>
      </c>
      <c r="B483" s="26" t="s">
        <v>329</v>
      </c>
      <c r="C483" s="59">
        <v>150</v>
      </c>
      <c r="D483" s="64">
        <v>457672</v>
      </c>
      <c r="E483" s="27">
        <v>55650</v>
      </c>
      <c r="F483" s="28">
        <f t="shared" si="107"/>
        <v>1233.6172506738544</v>
      </c>
      <c r="G483" s="29">
        <f t="shared" si="108"/>
        <v>5.870258989365389E-05</v>
      </c>
      <c r="H483" s="7">
        <f t="shared" si="109"/>
        <v>8.224115004492363</v>
      </c>
      <c r="I483" s="7">
        <f t="shared" si="110"/>
        <v>-341.38274932614553</v>
      </c>
      <c r="J483" s="7">
        <f t="shared" si="119"/>
        <v>0</v>
      </c>
      <c r="K483" s="7">
        <f t="shared" si="111"/>
        <v>0</v>
      </c>
      <c r="L483" s="30">
        <f t="shared" si="112"/>
        <v>7242.417469887255</v>
      </c>
      <c r="M483" s="10">
        <f t="shared" si="113"/>
        <v>0</v>
      </c>
      <c r="N483" s="31">
        <f t="shared" si="114"/>
        <v>7242.417469887255</v>
      </c>
      <c r="O483" s="7">
        <f t="shared" si="115"/>
        <v>-266.38274932614553</v>
      </c>
      <c r="P483" s="7">
        <f t="shared" si="120"/>
        <v>0</v>
      </c>
      <c r="Q483" s="7">
        <f t="shared" si="121"/>
        <v>0</v>
      </c>
      <c r="R483" s="30">
        <f t="shared" si="116"/>
        <v>2747.281207023002</v>
      </c>
      <c r="S483" s="10">
        <f t="shared" si="117"/>
        <v>0</v>
      </c>
      <c r="T483" s="31">
        <f t="shared" si="118"/>
        <v>2747.281207023002</v>
      </c>
    </row>
    <row r="484" spans="1:20" s="4" customFormat="1" ht="12.75">
      <c r="A484" s="25" t="s">
        <v>485</v>
      </c>
      <c r="B484" s="26" t="s">
        <v>118</v>
      </c>
      <c r="C484" s="60">
        <v>4116</v>
      </c>
      <c r="D484" s="64">
        <v>4543042</v>
      </c>
      <c r="E484" s="27">
        <v>272700</v>
      </c>
      <c r="F484" s="28">
        <f t="shared" si="107"/>
        <v>68570.44690869086</v>
      </c>
      <c r="G484" s="29">
        <f t="shared" si="108"/>
        <v>0.0032629754662612544</v>
      </c>
      <c r="H484" s="7">
        <f t="shared" si="109"/>
        <v>16.6594866153282</v>
      </c>
      <c r="I484" s="7">
        <f t="shared" si="110"/>
        <v>25352.446908690865</v>
      </c>
      <c r="J484" s="7">
        <f t="shared" si="119"/>
        <v>25352.446908690865</v>
      </c>
      <c r="K484" s="7">
        <f t="shared" si="111"/>
        <v>0.003476269295912889</v>
      </c>
      <c r="L484" s="30">
        <f t="shared" si="112"/>
        <v>402568.78893206664</v>
      </c>
      <c r="M484" s="10">
        <f t="shared" si="113"/>
        <v>121126.04275076838</v>
      </c>
      <c r="N484" s="31">
        <f t="shared" si="114"/>
        <v>523694.831682835</v>
      </c>
      <c r="O484" s="7">
        <f t="shared" si="115"/>
        <v>27410.446908690865</v>
      </c>
      <c r="P484" s="7">
        <f t="shared" si="120"/>
        <v>27410.446908690865</v>
      </c>
      <c r="Q484" s="7">
        <f t="shared" si="121"/>
        <v>0.0034666190756706336</v>
      </c>
      <c r="R484" s="30">
        <f t="shared" si="116"/>
        <v>152707.2518210267</v>
      </c>
      <c r="S484" s="10">
        <f t="shared" si="117"/>
        <v>54425.91948802895</v>
      </c>
      <c r="T484" s="31">
        <f t="shared" si="118"/>
        <v>207133.17130905564</v>
      </c>
    </row>
    <row r="485" spans="1:20" s="4" customFormat="1" ht="12.75">
      <c r="A485" s="25" t="s">
        <v>484</v>
      </c>
      <c r="B485" s="26" t="s">
        <v>98</v>
      </c>
      <c r="C485" s="59">
        <v>17001</v>
      </c>
      <c r="D485" s="64">
        <v>24999624</v>
      </c>
      <c r="E485" s="27">
        <v>1788800</v>
      </c>
      <c r="F485" s="28">
        <f t="shared" si="107"/>
        <v>237599.84773255815</v>
      </c>
      <c r="G485" s="29">
        <f t="shared" si="108"/>
        <v>0.011306364605893869</v>
      </c>
      <c r="H485" s="7">
        <f t="shared" si="109"/>
        <v>13.97563953488372</v>
      </c>
      <c r="I485" s="7">
        <f t="shared" si="110"/>
        <v>59089.34773255813</v>
      </c>
      <c r="J485" s="7">
        <f t="shared" si="119"/>
        <v>59089.34773255813</v>
      </c>
      <c r="K485" s="7">
        <f t="shared" si="111"/>
        <v>0.008102195657011578</v>
      </c>
      <c r="L485" s="30">
        <f t="shared" si="112"/>
        <v>1394919.9292737339</v>
      </c>
      <c r="M485" s="10">
        <f t="shared" si="113"/>
        <v>282310.37758786645</v>
      </c>
      <c r="N485" s="31">
        <f t="shared" si="114"/>
        <v>1677230.3068616004</v>
      </c>
      <c r="O485" s="7">
        <f t="shared" si="115"/>
        <v>67589.84773255813</v>
      </c>
      <c r="P485" s="7">
        <f t="shared" si="120"/>
        <v>67589.84773255813</v>
      </c>
      <c r="Q485" s="7">
        <f t="shared" si="121"/>
        <v>0.008548137002358354</v>
      </c>
      <c r="R485" s="30">
        <f t="shared" si="116"/>
        <v>529137.8635558331</v>
      </c>
      <c r="S485" s="10">
        <f t="shared" si="117"/>
        <v>134205.75093702617</v>
      </c>
      <c r="T485" s="31">
        <f t="shared" si="118"/>
        <v>663343.6144928592</v>
      </c>
    </row>
    <row r="486" spans="1:20" s="4" customFormat="1" ht="12.75">
      <c r="A486" s="25" t="s">
        <v>487</v>
      </c>
      <c r="B486" s="26" t="s">
        <v>182</v>
      </c>
      <c r="C486" s="59">
        <v>2575</v>
      </c>
      <c r="D486" s="64">
        <v>2819149</v>
      </c>
      <c r="E486" s="27">
        <v>208400</v>
      </c>
      <c r="F486" s="28">
        <f t="shared" si="107"/>
        <v>34833.53490882918</v>
      </c>
      <c r="G486" s="29">
        <f t="shared" si="108"/>
        <v>0.001657579539506527</v>
      </c>
      <c r="H486" s="7">
        <f t="shared" si="109"/>
        <v>13.527586372360844</v>
      </c>
      <c r="I486" s="7">
        <f t="shared" si="110"/>
        <v>7796.034908829173</v>
      </c>
      <c r="J486" s="7">
        <f t="shared" si="119"/>
        <v>7796.034908829173</v>
      </c>
      <c r="K486" s="7">
        <f t="shared" si="111"/>
        <v>0.0010689744023933872</v>
      </c>
      <c r="L486" s="30">
        <f t="shared" si="112"/>
        <v>204503.46460689197</v>
      </c>
      <c r="M486" s="10">
        <f t="shared" si="113"/>
        <v>37247.01055698164</v>
      </c>
      <c r="N486" s="31">
        <f t="shared" si="114"/>
        <v>241750.4751638736</v>
      </c>
      <c r="O486" s="7">
        <f t="shared" si="115"/>
        <v>9083.534908829173</v>
      </c>
      <c r="P486" s="7">
        <f t="shared" si="120"/>
        <v>9083.534908829173</v>
      </c>
      <c r="Q486" s="7">
        <f t="shared" si="121"/>
        <v>0.0011488012397011757</v>
      </c>
      <c r="R486" s="30">
        <f t="shared" si="116"/>
        <v>77574.72244890546</v>
      </c>
      <c r="S486" s="10">
        <f t="shared" si="117"/>
        <v>18036.179463308457</v>
      </c>
      <c r="T486" s="31">
        <f t="shared" si="118"/>
        <v>95610.90191221391</v>
      </c>
    </row>
    <row r="487" spans="1:20" s="4" customFormat="1" ht="12.75">
      <c r="A487" s="25" t="s">
        <v>491</v>
      </c>
      <c r="B487" s="26" t="s">
        <v>308</v>
      </c>
      <c r="C487" s="59">
        <v>407</v>
      </c>
      <c r="D487" s="64">
        <v>332082</v>
      </c>
      <c r="E487" s="27">
        <v>21400</v>
      </c>
      <c r="F487" s="28">
        <f t="shared" si="107"/>
        <v>6315.765140186916</v>
      </c>
      <c r="G487" s="29">
        <f t="shared" si="108"/>
        <v>0.00030054035859705073</v>
      </c>
      <c r="H487" s="7">
        <f t="shared" si="109"/>
        <v>15.517850467289719</v>
      </c>
      <c r="I487" s="7">
        <f t="shared" si="110"/>
        <v>2042.2651401869157</v>
      </c>
      <c r="J487" s="7">
        <f t="shared" si="119"/>
        <v>2042.2651401869157</v>
      </c>
      <c r="K487" s="7">
        <f t="shared" si="111"/>
        <v>0.000280030705774254</v>
      </c>
      <c r="L487" s="30">
        <f t="shared" si="112"/>
        <v>37079.0922079022</v>
      </c>
      <c r="M487" s="10">
        <f t="shared" si="113"/>
        <v>9757.302542417905</v>
      </c>
      <c r="N487" s="31">
        <f t="shared" si="114"/>
        <v>46836.394750320105</v>
      </c>
      <c r="O487" s="7">
        <f t="shared" si="115"/>
        <v>2245.7651401869157</v>
      </c>
      <c r="P487" s="7">
        <f t="shared" si="120"/>
        <v>2245.7651401869157</v>
      </c>
      <c r="Q487" s="7">
        <f t="shared" si="121"/>
        <v>0.000284023544029838</v>
      </c>
      <c r="R487" s="30">
        <f t="shared" si="116"/>
        <v>14065.288782341973</v>
      </c>
      <c r="S487" s="10">
        <f t="shared" si="117"/>
        <v>4459.169641268457</v>
      </c>
      <c r="T487" s="31">
        <f t="shared" si="118"/>
        <v>18524.45842361043</v>
      </c>
    </row>
    <row r="488" spans="1:20" s="4" customFormat="1" ht="12.75">
      <c r="A488" s="25" t="s">
        <v>487</v>
      </c>
      <c r="B488" s="26" t="s">
        <v>183</v>
      </c>
      <c r="C488" s="59">
        <v>7794</v>
      </c>
      <c r="D488" s="64">
        <v>8953313</v>
      </c>
      <c r="E488" s="27">
        <v>577600</v>
      </c>
      <c r="F488" s="28">
        <f t="shared" si="107"/>
        <v>120813.92230263157</v>
      </c>
      <c r="G488" s="29">
        <f t="shared" si="108"/>
        <v>0.005749019909134008</v>
      </c>
      <c r="H488" s="7">
        <f t="shared" si="109"/>
        <v>15.500888157894737</v>
      </c>
      <c r="I488" s="7">
        <f t="shared" si="110"/>
        <v>38976.92230263158</v>
      </c>
      <c r="J488" s="7">
        <f t="shared" si="119"/>
        <v>38976.92230263158</v>
      </c>
      <c r="K488" s="7">
        <f t="shared" si="111"/>
        <v>0.0053444260720795665</v>
      </c>
      <c r="L488" s="30">
        <f t="shared" si="112"/>
        <v>709283.9055324708</v>
      </c>
      <c r="M488" s="10">
        <f t="shared" si="113"/>
        <v>186219.51459460592</v>
      </c>
      <c r="N488" s="31">
        <f t="shared" si="114"/>
        <v>895503.4201270767</v>
      </c>
      <c r="O488" s="7">
        <f t="shared" si="115"/>
        <v>42873.92230263158</v>
      </c>
      <c r="P488" s="7">
        <f t="shared" si="120"/>
        <v>42873.92230263158</v>
      </c>
      <c r="Q488" s="7">
        <f t="shared" si="121"/>
        <v>0.005422296009920174</v>
      </c>
      <c r="R488" s="30">
        <f t="shared" si="116"/>
        <v>269054.1317474716</v>
      </c>
      <c r="S488" s="10">
        <f t="shared" si="117"/>
        <v>85130.04735574673</v>
      </c>
      <c r="T488" s="31">
        <f t="shared" si="118"/>
        <v>354184.1791032183</v>
      </c>
    </row>
    <row r="489" spans="1:20" s="4" customFormat="1" ht="12.75">
      <c r="A489" s="25" t="s">
        <v>486</v>
      </c>
      <c r="B489" s="26" t="s">
        <v>155</v>
      </c>
      <c r="C489" s="59">
        <v>516</v>
      </c>
      <c r="D489" s="64">
        <v>1339009</v>
      </c>
      <c r="E489" s="27">
        <v>186150</v>
      </c>
      <c r="F489" s="28">
        <f t="shared" si="107"/>
        <v>3711.676841257051</v>
      </c>
      <c r="G489" s="29">
        <f t="shared" si="108"/>
        <v>0.00017662288956405827</v>
      </c>
      <c r="H489" s="7">
        <f t="shared" si="109"/>
        <v>7.19317217297878</v>
      </c>
      <c r="I489" s="7">
        <f t="shared" si="110"/>
        <v>-1706.3231587429493</v>
      </c>
      <c r="J489" s="7">
        <f t="shared" si="119"/>
        <v>0</v>
      </c>
      <c r="K489" s="7">
        <f t="shared" si="111"/>
        <v>0</v>
      </c>
      <c r="L489" s="30">
        <f t="shared" si="112"/>
        <v>21790.805197489077</v>
      </c>
      <c r="M489" s="10">
        <f t="shared" si="113"/>
        <v>0</v>
      </c>
      <c r="N489" s="31">
        <f t="shared" si="114"/>
        <v>21790.805197489077</v>
      </c>
      <c r="O489" s="7">
        <f t="shared" si="115"/>
        <v>-1448.3231587429493</v>
      </c>
      <c r="P489" s="7">
        <f t="shared" si="120"/>
        <v>0</v>
      </c>
      <c r="Q489" s="7">
        <f t="shared" si="121"/>
        <v>0</v>
      </c>
      <c r="R489" s="30">
        <f t="shared" si="116"/>
        <v>8265.951231597926</v>
      </c>
      <c r="S489" s="10">
        <f t="shared" si="117"/>
        <v>0</v>
      </c>
      <c r="T489" s="31">
        <f t="shared" si="118"/>
        <v>8265.951231597926</v>
      </c>
    </row>
    <row r="490" spans="1:20" s="4" customFormat="1" ht="12.75">
      <c r="A490" s="25" t="s">
        <v>495</v>
      </c>
      <c r="B490" s="26" t="s">
        <v>396</v>
      </c>
      <c r="C490" s="59">
        <v>3757</v>
      </c>
      <c r="D490" s="64">
        <v>3400284</v>
      </c>
      <c r="E490" s="27">
        <v>254050</v>
      </c>
      <c r="F490" s="28">
        <f t="shared" si="107"/>
        <v>50284.853328085024</v>
      </c>
      <c r="G490" s="29">
        <f t="shared" si="108"/>
        <v>0.0023928419622607296</v>
      </c>
      <c r="H490" s="7">
        <f t="shared" si="109"/>
        <v>13.38431017516237</v>
      </c>
      <c r="I490" s="7">
        <f t="shared" si="110"/>
        <v>10836.35332808502</v>
      </c>
      <c r="J490" s="7">
        <f t="shared" si="119"/>
        <v>10836.35332808502</v>
      </c>
      <c r="K490" s="7">
        <f t="shared" si="111"/>
        <v>0.001485855881673182</v>
      </c>
      <c r="L490" s="30">
        <f t="shared" si="112"/>
        <v>295216.28366911085</v>
      </c>
      <c r="M490" s="10">
        <f t="shared" si="113"/>
        <v>51772.69875398527</v>
      </c>
      <c r="N490" s="31">
        <f t="shared" si="114"/>
        <v>346988.98242309614</v>
      </c>
      <c r="O490" s="7">
        <f t="shared" si="115"/>
        <v>12714.85332808502</v>
      </c>
      <c r="P490" s="7">
        <f t="shared" si="120"/>
        <v>12714.85332808502</v>
      </c>
      <c r="Q490" s="7">
        <f t="shared" si="121"/>
        <v>0.0016080567105791468</v>
      </c>
      <c r="R490" s="30">
        <f t="shared" si="116"/>
        <v>111985.00383380214</v>
      </c>
      <c r="S490" s="10">
        <f t="shared" si="117"/>
        <v>25246.490356092603</v>
      </c>
      <c r="T490" s="31">
        <f t="shared" si="118"/>
        <v>137231.49418989476</v>
      </c>
    </row>
    <row r="491" spans="1:20" s="4" customFormat="1" ht="12.75">
      <c r="A491" s="9" t="s">
        <v>483</v>
      </c>
      <c r="B491" s="26" t="s">
        <v>73</v>
      </c>
      <c r="C491" s="8">
        <v>224</v>
      </c>
      <c r="D491" s="64">
        <v>416934</v>
      </c>
      <c r="E491" s="27">
        <v>35600</v>
      </c>
      <c r="F491" s="28">
        <f t="shared" si="107"/>
        <v>2623.4049438202246</v>
      </c>
      <c r="G491" s="29">
        <f t="shared" si="108"/>
        <v>0.0001248366658766656</v>
      </c>
      <c r="H491" s="7">
        <f t="shared" si="109"/>
        <v>11.711629213483146</v>
      </c>
      <c r="I491" s="7">
        <f t="shared" si="110"/>
        <v>271.40494382022473</v>
      </c>
      <c r="J491" s="7">
        <f t="shared" si="119"/>
        <v>271.40494382022473</v>
      </c>
      <c r="K491" s="7">
        <f t="shared" si="111"/>
        <v>3.7214422590420034E-05</v>
      </c>
      <c r="L491" s="30">
        <f t="shared" si="112"/>
        <v>15401.69269304048</v>
      </c>
      <c r="M491" s="10">
        <f t="shared" si="113"/>
        <v>1296.6877298407474</v>
      </c>
      <c r="N491" s="31">
        <f t="shared" si="114"/>
        <v>16698.38042288123</v>
      </c>
      <c r="O491" s="7">
        <f t="shared" si="115"/>
        <v>383.40494382022473</v>
      </c>
      <c r="P491" s="7">
        <f t="shared" si="120"/>
        <v>383.40494382022473</v>
      </c>
      <c r="Q491" s="7">
        <f t="shared" si="121"/>
        <v>4.8489500969508196E-05</v>
      </c>
      <c r="R491" s="30">
        <f t="shared" si="116"/>
        <v>5842.35596302795</v>
      </c>
      <c r="S491" s="10">
        <f t="shared" si="117"/>
        <v>761.2851652212787</v>
      </c>
      <c r="T491" s="31">
        <f t="shared" si="118"/>
        <v>6603.641128249228</v>
      </c>
    </row>
    <row r="492" spans="1:20" s="4" customFormat="1" ht="12.75">
      <c r="A492" s="25" t="s">
        <v>487</v>
      </c>
      <c r="B492" s="26" t="s">
        <v>184</v>
      </c>
      <c r="C492" s="59">
        <v>6092</v>
      </c>
      <c r="D492" s="64">
        <v>8446324</v>
      </c>
      <c r="E492" s="27">
        <v>606750</v>
      </c>
      <c r="F492" s="28">
        <f t="shared" si="107"/>
        <v>84804.29469798105</v>
      </c>
      <c r="G492" s="29">
        <f t="shared" si="108"/>
        <v>0.004035475128251349</v>
      </c>
      <c r="H492" s="7">
        <f t="shared" si="109"/>
        <v>13.920599917593737</v>
      </c>
      <c r="I492" s="7">
        <f t="shared" si="110"/>
        <v>20838.294697981048</v>
      </c>
      <c r="J492" s="7">
        <f t="shared" si="119"/>
        <v>20838.294697981048</v>
      </c>
      <c r="K492" s="7">
        <f t="shared" si="111"/>
        <v>0.0028572991119426606</v>
      </c>
      <c r="L492" s="30">
        <f t="shared" si="112"/>
        <v>497875.74315017834</v>
      </c>
      <c r="M492" s="10">
        <f t="shared" si="113"/>
        <v>99558.83877920714</v>
      </c>
      <c r="N492" s="31">
        <f t="shared" si="114"/>
        <v>597434.5819293854</v>
      </c>
      <c r="O492" s="7">
        <f t="shared" si="115"/>
        <v>23884.294697981048</v>
      </c>
      <c r="P492" s="7">
        <f t="shared" si="120"/>
        <v>23884.294697981048</v>
      </c>
      <c r="Q492" s="7">
        <f t="shared" si="121"/>
        <v>0.0030206640513660466</v>
      </c>
      <c r="R492" s="30">
        <f t="shared" si="116"/>
        <v>188860.23600216312</v>
      </c>
      <c r="S492" s="10">
        <f t="shared" si="117"/>
        <v>47424.42560644693</v>
      </c>
      <c r="T492" s="31">
        <f t="shared" si="118"/>
        <v>236284.66160861004</v>
      </c>
    </row>
    <row r="493" spans="1:20" s="4" customFormat="1" ht="12.75">
      <c r="A493" s="25" t="s">
        <v>489</v>
      </c>
      <c r="B493" s="26" t="s">
        <v>217</v>
      </c>
      <c r="C493" s="59">
        <v>3732</v>
      </c>
      <c r="D493" s="64">
        <v>7171426.975</v>
      </c>
      <c r="E493" s="27">
        <v>424900</v>
      </c>
      <c r="F493" s="28">
        <f t="shared" si="107"/>
        <v>62988.38661026123</v>
      </c>
      <c r="G493" s="29">
        <f t="shared" si="108"/>
        <v>0.0029973489955861985</v>
      </c>
      <c r="H493" s="7">
        <f t="shared" si="109"/>
        <v>16.87791709814074</v>
      </c>
      <c r="I493" s="7">
        <f t="shared" si="110"/>
        <v>23802.386610261234</v>
      </c>
      <c r="J493" s="7">
        <f t="shared" si="119"/>
        <v>23802.386610261234</v>
      </c>
      <c r="K493" s="7">
        <f t="shared" si="111"/>
        <v>0.003263728587647079</v>
      </c>
      <c r="L493" s="30">
        <f t="shared" si="112"/>
        <v>369797.1889878963</v>
      </c>
      <c r="M493" s="10">
        <f t="shared" si="113"/>
        <v>113720.34062465548</v>
      </c>
      <c r="N493" s="31">
        <f t="shared" si="114"/>
        <v>483517.5296125518</v>
      </c>
      <c r="O493" s="7">
        <f t="shared" si="115"/>
        <v>25668.386610261234</v>
      </c>
      <c r="P493" s="7">
        <f t="shared" si="120"/>
        <v>25668.386610261234</v>
      </c>
      <c r="Q493" s="7">
        <f t="shared" si="121"/>
        <v>0.0032462994478432644</v>
      </c>
      <c r="R493" s="30">
        <f t="shared" si="116"/>
        <v>140275.93299343408</v>
      </c>
      <c r="S493" s="10">
        <f t="shared" si="117"/>
        <v>50966.90133113925</v>
      </c>
      <c r="T493" s="31">
        <f t="shared" si="118"/>
        <v>191242.83432457334</v>
      </c>
    </row>
    <row r="494" spans="1:20" s="4" customFormat="1" ht="12.75">
      <c r="A494" s="9" t="s">
        <v>483</v>
      </c>
      <c r="B494" s="26" t="s">
        <v>74</v>
      </c>
      <c r="C494" s="8">
        <v>1213</v>
      </c>
      <c r="D494" s="64">
        <v>894303</v>
      </c>
      <c r="E494" s="27">
        <v>58200</v>
      </c>
      <c r="F494" s="28">
        <f t="shared" si="107"/>
        <v>18638.995515463917</v>
      </c>
      <c r="G494" s="29">
        <f t="shared" si="108"/>
        <v>0.0008869503966293086</v>
      </c>
      <c r="H494" s="7">
        <f t="shared" si="109"/>
        <v>15.366030927835052</v>
      </c>
      <c r="I494" s="7">
        <f t="shared" si="110"/>
        <v>5902.495515463917</v>
      </c>
      <c r="J494" s="7">
        <f t="shared" si="119"/>
        <v>5902.495515463917</v>
      </c>
      <c r="K494" s="7">
        <f t="shared" si="111"/>
        <v>0.0008093366294610758</v>
      </c>
      <c r="L494" s="30">
        <f t="shared" si="112"/>
        <v>109427.28522044259</v>
      </c>
      <c r="M494" s="10">
        <f t="shared" si="113"/>
        <v>28200.273003913335</v>
      </c>
      <c r="N494" s="31">
        <f t="shared" si="114"/>
        <v>137627.55822435592</v>
      </c>
      <c r="O494" s="7">
        <f t="shared" si="115"/>
        <v>6508.995515463917</v>
      </c>
      <c r="P494" s="7">
        <f t="shared" si="120"/>
        <v>6508.995515463917</v>
      </c>
      <c r="Q494" s="7">
        <f t="shared" si="121"/>
        <v>0.0008231973777197893</v>
      </c>
      <c r="R494" s="30">
        <f t="shared" si="116"/>
        <v>41509.27856225164</v>
      </c>
      <c r="S494" s="10">
        <f t="shared" si="117"/>
        <v>12924.198830200692</v>
      </c>
      <c r="T494" s="31">
        <f t="shared" si="118"/>
        <v>54433.47739245233</v>
      </c>
    </row>
    <row r="495" spans="1:20" s="4" customFormat="1" ht="12.75">
      <c r="A495" s="25" t="s">
        <v>490</v>
      </c>
      <c r="B495" s="26" t="s">
        <v>253</v>
      </c>
      <c r="C495" s="59">
        <v>1277</v>
      </c>
      <c r="D495" s="64">
        <v>2097945</v>
      </c>
      <c r="E495" s="27">
        <v>197800</v>
      </c>
      <c r="F495" s="28">
        <f t="shared" si="107"/>
        <v>13544.366860465116</v>
      </c>
      <c r="G495" s="29">
        <f t="shared" si="108"/>
        <v>0.0006445187214630538</v>
      </c>
      <c r="H495" s="7">
        <f t="shared" si="109"/>
        <v>10.606395348837209</v>
      </c>
      <c r="I495" s="7">
        <f t="shared" si="110"/>
        <v>135.8668604651158</v>
      </c>
      <c r="J495" s="7">
        <f t="shared" si="119"/>
        <v>135.8668604651158</v>
      </c>
      <c r="K495" s="7">
        <f t="shared" si="111"/>
        <v>1.8629751876338774E-05</v>
      </c>
      <c r="L495" s="30">
        <f t="shared" si="112"/>
        <v>79517.33741986133</v>
      </c>
      <c r="M495" s="10">
        <f t="shared" si="113"/>
        <v>649.1292618965629</v>
      </c>
      <c r="N495" s="31">
        <f t="shared" si="114"/>
        <v>80166.4666817579</v>
      </c>
      <c r="O495" s="7">
        <f t="shared" si="115"/>
        <v>774.3668604651158</v>
      </c>
      <c r="P495" s="7">
        <f t="shared" si="120"/>
        <v>774.3668604651158</v>
      </c>
      <c r="Q495" s="7">
        <f t="shared" si="121"/>
        <v>9.793473776614757E-05</v>
      </c>
      <c r="R495" s="30">
        <f t="shared" si="116"/>
        <v>30163.476164470914</v>
      </c>
      <c r="S495" s="10">
        <f t="shared" si="117"/>
        <v>1537.575382928517</v>
      </c>
      <c r="T495" s="31">
        <f t="shared" si="118"/>
        <v>31701.05154739943</v>
      </c>
    </row>
    <row r="496" spans="1:20" s="4" customFormat="1" ht="12.75">
      <c r="A496" s="25" t="s">
        <v>491</v>
      </c>
      <c r="B496" s="26" t="s">
        <v>309</v>
      </c>
      <c r="C496" s="59">
        <v>248</v>
      </c>
      <c r="D496" s="64">
        <v>270216</v>
      </c>
      <c r="E496" s="27">
        <v>17500</v>
      </c>
      <c r="F496" s="28">
        <f t="shared" si="107"/>
        <v>3829.346742857143</v>
      </c>
      <c r="G496" s="29">
        <f t="shared" si="108"/>
        <v>0.0001822222989211207</v>
      </c>
      <c r="H496" s="7">
        <f t="shared" si="109"/>
        <v>15.440914285714285</v>
      </c>
      <c r="I496" s="7">
        <f t="shared" si="110"/>
        <v>1225.3467428571428</v>
      </c>
      <c r="J496" s="7">
        <f t="shared" si="119"/>
        <v>1225.3467428571428</v>
      </c>
      <c r="K496" s="7">
        <f t="shared" si="111"/>
        <v>0.0001680167312600087</v>
      </c>
      <c r="L496" s="30">
        <f t="shared" si="112"/>
        <v>22481.630938263133</v>
      </c>
      <c r="M496" s="10">
        <f t="shared" si="113"/>
        <v>5854.322562803591</v>
      </c>
      <c r="N496" s="31">
        <f t="shared" si="114"/>
        <v>28335.953501066724</v>
      </c>
      <c r="O496" s="7">
        <f t="shared" si="115"/>
        <v>1349.3467428571428</v>
      </c>
      <c r="P496" s="7">
        <f t="shared" si="120"/>
        <v>1349.3467428571428</v>
      </c>
      <c r="Q496" s="7">
        <f t="shared" si="121"/>
        <v>0.00017065285998673328</v>
      </c>
      <c r="R496" s="30">
        <f t="shared" si="116"/>
        <v>8528.003589508447</v>
      </c>
      <c r="S496" s="10">
        <f t="shared" si="117"/>
        <v>2679.2499017917125</v>
      </c>
      <c r="T496" s="31">
        <f t="shared" si="118"/>
        <v>11207.25349130016</v>
      </c>
    </row>
    <row r="497" spans="1:20" s="4" customFormat="1" ht="12.75">
      <c r="A497" s="25" t="s">
        <v>493</v>
      </c>
      <c r="B497" s="26" t="s">
        <v>339</v>
      </c>
      <c r="C497" s="59">
        <v>3072</v>
      </c>
      <c r="D497" s="64">
        <v>4646575</v>
      </c>
      <c r="E497" s="27">
        <v>363550</v>
      </c>
      <c r="F497" s="28">
        <f t="shared" si="107"/>
        <v>39263.59070279192</v>
      </c>
      <c r="G497" s="29">
        <f t="shared" si="108"/>
        <v>0.0018683870232191183</v>
      </c>
      <c r="H497" s="7">
        <f t="shared" si="109"/>
        <v>12.781116765231742</v>
      </c>
      <c r="I497" s="7">
        <f t="shared" si="110"/>
        <v>7007.590702791911</v>
      </c>
      <c r="J497" s="7">
        <f t="shared" si="119"/>
        <v>7007.590702791911</v>
      </c>
      <c r="K497" s="7">
        <f t="shared" si="111"/>
        <v>0.0009608647435955935</v>
      </c>
      <c r="L497" s="30">
        <f t="shared" si="112"/>
        <v>230511.78562967695</v>
      </c>
      <c r="M497" s="10">
        <f t="shared" si="113"/>
        <v>33480.07133604486</v>
      </c>
      <c r="N497" s="31">
        <f t="shared" si="114"/>
        <v>263991.8569657218</v>
      </c>
      <c r="O497" s="7">
        <f t="shared" si="115"/>
        <v>8543.590702791911</v>
      </c>
      <c r="P497" s="7">
        <f t="shared" si="120"/>
        <v>8543.590702791911</v>
      </c>
      <c r="Q497" s="7">
        <f t="shared" si="121"/>
        <v>0.0010805141048477436</v>
      </c>
      <c r="R497" s="30">
        <f t="shared" si="116"/>
        <v>87440.51268665474</v>
      </c>
      <c r="S497" s="10">
        <f t="shared" si="117"/>
        <v>16964.071446109574</v>
      </c>
      <c r="T497" s="31">
        <f t="shared" si="118"/>
        <v>104404.58413276431</v>
      </c>
    </row>
    <row r="498" spans="1:20" s="4" customFormat="1" ht="12.75">
      <c r="A498" s="25" t="s">
        <v>484</v>
      </c>
      <c r="B498" s="26" t="s">
        <v>99</v>
      </c>
      <c r="C498" s="59">
        <v>8349</v>
      </c>
      <c r="D498" s="64">
        <v>26585819</v>
      </c>
      <c r="E498" s="27">
        <v>1438950</v>
      </c>
      <c r="F498" s="28">
        <f t="shared" si="107"/>
        <v>154254.8405649953</v>
      </c>
      <c r="G498" s="29">
        <f t="shared" si="108"/>
        <v>0.0073403307548200805</v>
      </c>
      <c r="H498" s="7">
        <f t="shared" si="109"/>
        <v>18.475846276799054</v>
      </c>
      <c r="I498" s="7">
        <f t="shared" si="110"/>
        <v>66590.3405649953</v>
      </c>
      <c r="J498" s="7">
        <f t="shared" si="119"/>
        <v>66590.3405649953</v>
      </c>
      <c r="K498" s="7">
        <f t="shared" si="111"/>
        <v>0.009130714567481135</v>
      </c>
      <c r="L498" s="30">
        <f t="shared" si="112"/>
        <v>905611.4864739003</v>
      </c>
      <c r="M498" s="10">
        <f t="shared" si="113"/>
        <v>318147.7696063676</v>
      </c>
      <c r="N498" s="31">
        <f t="shared" si="114"/>
        <v>1223759.256080268</v>
      </c>
      <c r="O498" s="7">
        <f t="shared" si="115"/>
        <v>70764.8405649953</v>
      </c>
      <c r="P498" s="7">
        <f t="shared" si="120"/>
        <v>70764.8405649953</v>
      </c>
      <c r="Q498" s="7">
        <f t="shared" si="121"/>
        <v>0.008949680645725747</v>
      </c>
      <c r="R498" s="30">
        <f t="shared" si="116"/>
        <v>343527.47932557977</v>
      </c>
      <c r="S498" s="10">
        <f t="shared" si="117"/>
        <v>140509.98613789422</v>
      </c>
      <c r="T498" s="31">
        <f t="shared" si="118"/>
        <v>484037.465463474</v>
      </c>
    </row>
    <row r="499" spans="1:20" s="4" customFormat="1" ht="12.75">
      <c r="A499" s="25" t="s">
        <v>497</v>
      </c>
      <c r="B499" s="26" t="s">
        <v>464</v>
      </c>
      <c r="C499" s="59">
        <v>12529</v>
      </c>
      <c r="D499" s="64">
        <v>40058014</v>
      </c>
      <c r="E499" s="27">
        <v>3967100</v>
      </c>
      <c r="F499" s="28">
        <f t="shared" si="107"/>
        <v>126512.27783670691</v>
      </c>
      <c r="G499" s="29">
        <f t="shared" si="108"/>
        <v>0.006020180374669274</v>
      </c>
      <c r="H499" s="7">
        <f t="shared" si="109"/>
        <v>10.09755589725492</v>
      </c>
      <c r="I499" s="7">
        <f t="shared" si="110"/>
        <v>-5042.222163293097</v>
      </c>
      <c r="J499" s="7">
        <f t="shared" si="119"/>
        <v>0</v>
      </c>
      <c r="K499" s="7">
        <f>J499/$J$500</f>
        <v>0</v>
      </c>
      <c r="L499" s="30">
        <f t="shared" si="112"/>
        <v>742738.2607200887</v>
      </c>
      <c r="M499" s="10">
        <f t="shared" si="113"/>
        <v>0</v>
      </c>
      <c r="N499" s="31">
        <f t="shared" si="114"/>
        <v>742738.2607200887</v>
      </c>
      <c r="O499" s="7">
        <f t="shared" si="115"/>
        <v>1222.2778367069036</v>
      </c>
      <c r="P499" s="7">
        <f t="shared" si="120"/>
        <v>1222.2778367069036</v>
      </c>
      <c r="Q499" s="7">
        <f t="shared" si="121"/>
        <v>0.0001545823633818292</v>
      </c>
      <c r="R499" s="30">
        <f t="shared" si="116"/>
        <v>281744.441534522</v>
      </c>
      <c r="S499" s="10">
        <f t="shared" si="117"/>
        <v>2426.9431050947182</v>
      </c>
      <c r="T499" s="31">
        <f t="shared" si="118"/>
        <v>284171.3846396167</v>
      </c>
    </row>
    <row r="500" spans="1:20" s="37" customFormat="1" ht="13.5" thickBot="1">
      <c r="A500" s="34" t="s">
        <v>469</v>
      </c>
      <c r="C500" s="11">
        <f>SUM(C7:C499)</f>
        <v>1328361</v>
      </c>
      <c r="D500" s="11">
        <f>SUM(D7:D499)</f>
        <v>2225140509.01311</v>
      </c>
      <c r="E500" s="11">
        <f>SUM(E7:E499)</f>
        <v>159770050</v>
      </c>
      <c r="F500" s="35">
        <f>SUM(F7:F499)</f>
        <v>21014698.889924377</v>
      </c>
      <c r="G500" s="35">
        <f>SUM(G7:G499)</f>
        <v>0.9999999999999997</v>
      </c>
      <c r="H500" s="12"/>
      <c r="I500" s="12"/>
      <c r="J500" s="12">
        <f>SUM(J7:J499)</f>
        <v>7293004.29586919</v>
      </c>
      <c r="K500" s="12">
        <f>SUM(K7:K499)</f>
        <v>0.9999999999999992</v>
      </c>
      <c r="L500" s="57">
        <f>SUM(L7:L499)</f>
        <v>123374751.99999996</v>
      </c>
      <c r="M500" s="101">
        <f t="shared" si="113"/>
        <v>34843687.99999997</v>
      </c>
      <c r="N500" s="36">
        <f t="shared" si="114"/>
        <v>158218439.99999994</v>
      </c>
      <c r="O500" s="35"/>
      <c r="P500" s="12">
        <f>SUM(P7:P499)</f>
        <v>7906968.233418662</v>
      </c>
      <c r="Q500" s="12">
        <f>SUM(Q7:Q499)</f>
        <v>0.9999999999999999</v>
      </c>
      <c r="R500" s="100">
        <f>SUM(R7:R499)</f>
        <v>46799999.99999999</v>
      </c>
      <c r="S500" s="44">
        <f>SUM(S7:S499)</f>
        <v>15699999.999999994</v>
      </c>
      <c r="T500" s="102">
        <f>SUM(T7:T499)</f>
        <v>62500000.000000015</v>
      </c>
    </row>
    <row r="501" spans="1:20" s="4" customFormat="1" ht="12.75">
      <c r="A501" s="8"/>
      <c r="B501" s="8"/>
      <c r="C501" s="13"/>
      <c r="D501" s="95"/>
      <c r="E501" s="13"/>
      <c r="F501" s="16"/>
      <c r="G501" s="16"/>
      <c r="H501" s="14"/>
      <c r="I501" s="14"/>
      <c r="J501" s="14"/>
      <c r="K501" s="14"/>
      <c r="L501" s="14">
        <f>L500-A509</f>
        <v>0</v>
      </c>
      <c r="M501" s="10">
        <f t="shared" si="113"/>
        <v>0</v>
      </c>
      <c r="N501" s="14">
        <f>N500-L509</f>
        <v>0</v>
      </c>
      <c r="O501" s="14"/>
      <c r="P501" s="14"/>
      <c r="Q501" s="38"/>
      <c r="R501" s="38">
        <f>R500-M509</f>
        <v>0</v>
      </c>
      <c r="S501" s="10">
        <f>S500-S509</f>
        <v>0</v>
      </c>
      <c r="T501" s="14">
        <f>T500-T509</f>
        <v>0</v>
      </c>
    </row>
    <row r="502" spans="1:17" s="4" customFormat="1" ht="13.5" thickBot="1">
      <c r="A502" s="8"/>
      <c r="B502" s="15"/>
      <c r="C502" s="15"/>
      <c r="D502" s="42"/>
      <c r="E502" s="15"/>
      <c r="F502" s="17"/>
      <c r="G502" s="17"/>
      <c r="H502" s="38"/>
      <c r="I502" s="39"/>
      <c r="J502" s="39"/>
      <c r="K502" s="39"/>
      <c r="L502" s="16"/>
      <c r="M502" s="16"/>
      <c r="N502" s="16"/>
      <c r="O502" s="38"/>
      <c r="P502" s="39"/>
      <c r="Q502" s="38"/>
    </row>
    <row r="503" spans="1:20" s="4" customFormat="1" ht="12.75">
      <c r="A503" s="115" t="s">
        <v>525</v>
      </c>
      <c r="B503" s="116"/>
      <c r="C503" s="117"/>
      <c r="D503" s="116"/>
      <c r="E503" s="116"/>
      <c r="F503" s="116"/>
      <c r="G503" s="116"/>
      <c r="H503" s="116"/>
      <c r="I503" s="116"/>
      <c r="J503" s="116"/>
      <c r="K503" s="123"/>
      <c r="L503" s="118"/>
      <c r="M503" s="103" t="s">
        <v>539</v>
      </c>
      <c r="N503" s="105"/>
      <c r="O503" s="105"/>
      <c r="P503" s="104"/>
      <c r="Q503" s="105"/>
      <c r="R503" s="105"/>
      <c r="S503" s="105"/>
      <c r="T503" s="106"/>
    </row>
    <row r="504" spans="1:20" s="4" customFormat="1" ht="12.75">
      <c r="A504" s="119" t="s">
        <v>523</v>
      </c>
      <c r="B504" s="120"/>
      <c r="C504" s="121"/>
      <c r="D504" s="120"/>
      <c r="E504" s="120"/>
      <c r="F504" s="120"/>
      <c r="G504" s="120"/>
      <c r="H504" s="120"/>
      <c r="I504" s="120"/>
      <c r="J504" s="120"/>
      <c r="K504" s="124"/>
      <c r="L504" s="122"/>
      <c r="M504" s="107"/>
      <c r="N504" s="109"/>
      <c r="O504" s="109"/>
      <c r="P504" s="108"/>
      <c r="Q504" s="109"/>
      <c r="R504" s="109"/>
      <c r="S504" s="109"/>
      <c r="T504" s="110"/>
    </row>
    <row r="505" spans="1:20" s="4" customFormat="1" ht="12.75">
      <c r="A505" s="54" t="s">
        <v>532</v>
      </c>
      <c r="B505" s="51"/>
      <c r="C505" s="68"/>
      <c r="D505" s="51"/>
      <c r="E505" s="51"/>
      <c r="F505" s="51"/>
      <c r="G505" s="51"/>
      <c r="H505" s="51"/>
      <c r="I505" s="51"/>
      <c r="J505" s="51"/>
      <c r="K505" s="73"/>
      <c r="L505" s="41"/>
      <c r="M505" s="91"/>
      <c r="N505" s="73"/>
      <c r="O505" s="73"/>
      <c r="P505" s="17"/>
      <c r="Q505" s="73"/>
      <c r="R505" s="73"/>
      <c r="S505" s="73"/>
      <c r="T505" s="90"/>
    </row>
    <row r="506" spans="1:20" s="4" customFormat="1" ht="12.75">
      <c r="A506" s="52">
        <v>154218440</v>
      </c>
      <c r="B506" s="18" t="s">
        <v>479</v>
      </c>
      <c r="C506" s="69"/>
      <c r="D506" s="18"/>
      <c r="E506" s="17"/>
      <c r="F506" s="17"/>
      <c r="G506" s="40"/>
      <c r="H506" s="40"/>
      <c r="I506" s="40"/>
      <c r="J506" s="40"/>
      <c r="K506" s="73"/>
      <c r="L506" s="41"/>
      <c r="M506" s="52">
        <v>58500000</v>
      </c>
      <c r="N506" s="18" t="s">
        <v>479</v>
      </c>
      <c r="O506" s="73"/>
      <c r="P506" s="73"/>
      <c r="Q506" s="73"/>
      <c r="R506" s="73"/>
      <c r="S506" s="73"/>
      <c r="T506" s="90"/>
    </row>
    <row r="507" spans="1:20" s="4" customFormat="1" ht="25.5">
      <c r="A507" s="53">
        <v>0</v>
      </c>
      <c r="B507" s="15" t="s">
        <v>518</v>
      </c>
      <c r="C507" s="42"/>
      <c r="D507" s="48">
        <v>0.2</v>
      </c>
      <c r="E507" s="42">
        <f>D507*(A506+A507)</f>
        <v>30843688</v>
      </c>
      <c r="F507" s="73"/>
      <c r="G507" s="38"/>
      <c r="H507" s="38"/>
      <c r="I507" s="38"/>
      <c r="J507" s="38"/>
      <c r="K507" s="73"/>
      <c r="L507" s="41"/>
      <c r="M507" s="53">
        <v>0</v>
      </c>
      <c r="N507" s="125" t="s">
        <v>518</v>
      </c>
      <c r="O507" s="73"/>
      <c r="P507" s="73"/>
      <c r="Q507" s="73"/>
      <c r="R507" s="48">
        <v>0.2</v>
      </c>
      <c r="S507" s="42">
        <f>R507*(M506+M507)</f>
        <v>11700000</v>
      </c>
      <c r="T507" s="90"/>
    </row>
    <row r="508" spans="1:20" s="4" customFormat="1" ht="25.5">
      <c r="A508" s="53">
        <v>4000000</v>
      </c>
      <c r="B508" s="15" t="s">
        <v>519</v>
      </c>
      <c r="C508" s="42"/>
      <c r="D508" s="49" t="s">
        <v>517</v>
      </c>
      <c r="E508" s="42">
        <f>A508</f>
        <v>4000000</v>
      </c>
      <c r="F508" s="73"/>
      <c r="G508" s="38"/>
      <c r="H508" s="38"/>
      <c r="I508" s="38"/>
      <c r="J508" s="38"/>
      <c r="K508" s="73"/>
      <c r="L508" s="55" t="s">
        <v>521</v>
      </c>
      <c r="M508" s="53">
        <v>4000000</v>
      </c>
      <c r="N508" s="125" t="s">
        <v>519</v>
      </c>
      <c r="O508" s="73"/>
      <c r="P508" s="73"/>
      <c r="Q508" s="73"/>
      <c r="R508" s="49" t="s">
        <v>517</v>
      </c>
      <c r="S508" s="42">
        <f>M508</f>
        <v>4000000</v>
      </c>
      <c r="T508" s="55" t="s">
        <v>521</v>
      </c>
    </row>
    <row r="509" spans="1:20" s="4" customFormat="1" ht="26.25" thickBot="1">
      <c r="A509" s="57">
        <f>SUM(A506:A508)-E509</f>
        <v>123374752</v>
      </c>
      <c r="B509" s="19" t="s">
        <v>478</v>
      </c>
      <c r="C509" s="70"/>
      <c r="D509" s="43" t="s">
        <v>480</v>
      </c>
      <c r="E509" s="58">
        <f>SUM(E507:E508)</f>
        <v>34843688</v>
      </c>
      <c r="F509" s="74"/>
      <c r="G509" s="44"/>
      <c r="H509" s="44"/>
      <c r="I509" s="44"/>
      <c r="J509" s="44"/>
      <c r="K509" s="74"/>
      <c r="L509" s="36">
        <f>E509+A509</f>
        <v>158218440</v>
      </c>
      <c r="M509" s="57">
        <f>SUM(M506:M508)-S509</f>
        <v>46800000</v>
      </c>
      <c r="N509" s="126" t="s">
        <v>478</v>
      </c>
      <c r="O509" s="74"/>
      <c r="P509" s="74"/>
      <c r="Q509" s="74"/>
      <c r="R509" s="96" t="s">
        <v>480</v>
      </c>
      <c r="S509" s="58">
        <f>SUM(S507:S508)</f>
        <v>15700000</v>
      </c>
      <c r="T509" s="36">
        <f>M509+S509</f>
        <v>62500000</v>
      </c>
    </row>
    <row r="510" spans="1:17" s="4" customFormat="1" ht="12" customHeight="1">
      <c r="A510" s="8"/>
      <c r="B510" s="15"/>
      <c r="C510" s="15"/>
      <c r="D510" s="42"/>
      <c r="E510" s="15"/>
      <c r="F510" s="17"/>
      <c r="G510" s="17"/>
      <c r="H510" s="38"/>
      <c r="I510" s="39"/>
      <c r="J510" s="39"/>
      <c r="K510" s="39"/>
      <c r="L510" s="16"/>
      <c r="M510" s="16"/>
      <c r="N510" s="16"/>
      <c r="O510" s="38"/>
      <c r="P510" s="39"/>
      <c r="Q510" s="38"/>
    </row>
    <row r="511" spans="1:17" s="4" customFormat="1" ht="12.75">
      <c r="A511" s="45"/>
      <c r="B511" s="45" t="s">
        <v>476</v>
      </c>
      <c r="C511" s="8"/>
      <c r="D511" s="65"/>
      <c r="E511" s="13"/>
      <c r="F511" s="16"/>
      <c r="G511" s="16"/>
      <c r="H511" s="14"/>
      <c r="I511" s="14"/>
      <c r="J511" s="14"/>
      <c r="K511" s="14"/>
      <c r="L511" s="16"/>
      <c r="M511" s="45" t="s">
        <v>476</v>
      </c>
      <c r="N511" s="16"/>
      <c r="O511" s="14"/>
      <c r="P511" s="14"/>
      <c r="Q511" s="14"/>
    </row>
    <row r="512" spans="1:17" s="4" customFormat="1" ht="12.75">
      <c r="A512" s="46"/>
      <c r="B512" s="46" t="s">
        <v>540</v>
      </c>
      <c r="C512" s="20"/>
      <c r="D512" s="71"/>
      <c r="E512" s="20"/>
      <c r="F512" s="20"/>
      <c r="G512" s="20"/>
      <c r="H512" s="20"/>
      <c r="I512" s="20"/>
      <c r="J512" s="20"/>
      <c r="K512" s="20"/>
      <c r="L512" s="20"/>
      <c r="M512" s="46" t="s">
        <v>540</v>
      </c>
      <c r="N512" s="20"/>
      <c r="O512" s="20"/>
      <c r="P512" s="20"/>
      <c r="Q512" s="20"/>
    </row>
    <row r="513" spans="1:17" s="4" customFormat="1" ht="12.75">
      <c r="A513" s="46"/>
      <c r="B513" s="46" t="s">
        <v>541</v>
      </c>
      <c r="C513" s="20"/>
      <c r="D513" s="71"/>
      <c r="E513" s="20"/>
      <c r="F513" s="20"/>
      <c r="G513" s="20"/>
      <c r="H513" s="20"/>
      <c r="I513" s="20"/>
      <c r="J513" s="20"/>
      <c r="K513" s="20"/>
      <c r="L513" s="20"/>
      <c r="M513" s="46" t="s">
        <v>541</v>
      </c>
      <c r="N513" s="20"/>
      <c r="O513" s="20"/>
      <c r="P513" s="20"/>
      <c r="Q513" s="20"/>
    </row>
    <row r="514" spans="1:17" s="4" customFormat="1" ht="12.75">
      <c r="A514" s="21"/>
      <c r="B514" s="21" t="s">
        <v>542</v>
      </c>
      <c r="C514" s="8"/>
      <c r="D514" s="65"/>
      <c r="E514" s="8"/>
      <c r="F514" s="16"/>
      <c r="G514" s="16"/>
      <c r="H514" s="14"/>
      <c r="I514" s="14"/>
      <c r="J514" s="14"/>
      <c r="K514" s="14"/>
      <c r="L514" s="16"/>
      <c r="M514" s="21" t="s">
        <v>542</v>
      </c>
      <c r="N514" s="16"/>
      <c r="O514" s="14"/>
      <c r="P514" s="14"/>
      <c r="Q514" s="14"/>
    </row>
    <row r="515" spans="1:17" s="5" customFormat="1" ht="15">
      <c r="A515" s="22"/>
      <c r="B515" s="46" t="s">
        <v>543</v>
      </c>
      <c r="C515" s="22"/>
      <c r="D515" s="72"/>
      <c r="E515" s="22"/>
      <c r="F515" s="23"/>
      <c r="G515" s="23"/>
      <c r="H515" s="47"/>
      <c r="I515" s="47"/>
      <c r="J515" s="47"/>
      <c r="K515" s="47"/>
      <c r="L515" s="23"/>
      <c r="M515" s="46" t="s">
        <v>546</v>
      </c>
      <c r="N515" s="23"/>
      <c r="O515" s="47"/>
      <c r="P515" s="47"/>
      <c r="Q515" s="47"/>
    </row>
    <row r="516" spans="1:17" s="5" customFormat="1" ht="15">
      <c r="A516" s="22"/>
      <c r="B516" s="21" t="s">
        <v>533</v>
      </c>
      <c r="C516" s="22"/>
      <c r="D516" s="72"/>
      <c r="E516" s="22"/>
      <c r="F516" s="23"/>
      <c r="G516" s="23"/>
      <c r="H516" s="47"/>
      <c r="I516" s="47"/>
      <c r="J516" s="47"/>
      <c r="K516" s="47"/>
      <c r="L516" s="23"/>
      <c r="M516" s="21" t="s">
        <v>533</v>
      </c>
      <c r="N516" s="23"/>
      <c r="O516" s="47"/>
      <c r="P516" s="47"/>
      <c r="Q516" s="47"/>
    </row>
  </sheetData>
  <sheetProtection/>
  <mergeCells count="2">
    <mergeCell ref="R5:T5"/>
    <mergeCell ref="L5:N5"/>
  </mergeCells>
  <conditionalFormatting sqref="A7:A9 A11:A23 A92:A500 B7:C499 C500 E7:H499 F500:H500 U7:IV500 L7:Q500">
    <cfRule type="expression" priority="19" dxfId="0" stopIfTrue="1">
      <formula>MOD(ROW(),2)=1</formula>
    </cfRule>
  </conditionalFormatting>
  <conditionalFormatting sqref="A24:A91">
    <cfRule type="expression" priority="18" dxfId="0" stopIfTrue="1">
      <formula>MOD(ROW(),2)=1</formula>
    </cfRule>
  </conditionalFormatting>
  <conditionalFormatting sqref="D7:D499">
    <cfRule type="expression" priority="17" dxfId="0" stopIfTrue="1">
      <formula>MOD(ROW(),2)=1</formula>
    </cfRule>
  </conditionalFormatting>
  <conditionalFormatting sqref="D500:E500">
    <cfRule type="expression" priority="10" dxfId="0" stopIfTrue="1">
      <formula>MOD(ROW(),2)=1</formula>
    </cfRule>
  </conditionalFormatting>
  <conditionalFormatting sqref="R7:R500 R7:T499">
    <cfRule type="expression" priority="9" dxfId="0" stopIfTrue="1">
      <formula>MOD(ROW(),2)=1</formula>
    </cfRule>
  </conditionalFormatting>
  <conditionalFormatting sqref="I500">
    <cfRule type="expression" priority="5" dxfId="0" stopIfTrue="1">
      <formula>MOD(ROW(),2)=1</formula>
    </cfRule>
  </conditionalFormatting>
  <conditionalFormatting sqref="I7:J499">
    <cfRule type="expression" priority="4" dxfId="0" stopIfTrue="1">
      <formula>MOD(ROW(),2)=1</formula>
    </cfRule>
  </conditionalFormatting>
  <conditionalFormatting sqref="K7:K500">
    <cfRule type="expression" priority="3" dxfId="0" stopIfTrue="1">
      <formula>MOD(ROW(),2)=1</formula>
    </cfRule>
  </conditionalFormatting>
  <conditionalFormatting sqref="J500">
    <cfRule type="expression" priority="2" dxfId="0" stopIfTrue="1">
      <formula>MOD(ROW(),2)=1</formula>
    </cfRule>
  </conditionalFormatting>
  <conditionalFormatting sqref="S500:T500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headerFooter alignWithMargins="0">
    <oddFooter>&amp;LPrepared by the Office of the State Treasurer&amp;C
Released: 3/13/2015&amp;RPage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9"/>
  <sheetViews>
    <sheetView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D32" sqref="D32"/>
    </sheetView>
  </sheetViews>
  <sheetFormatPr defaultColWidth="9.140625" defaultRowHeight="12.75"/>
  <cols>
    <col min="1" max="1" width="22.140625" style="8" customWidth="1"/>
    <col min="2" max="2" width="16.57421875" style="8" customWidth="1"/>
    <col min="3" max="3" width="15.8515625" style="8" customWidth="1"/>
    <col min="4" max="4" width="15.8515625" style="65" customWidth="1"/>
    <col min="5" max="5" width="15.8515625" style="8" customWidth="1"/>
    <col min="6" max="6" width="15.57421875" style="16" hidden="1" customWidth="1"/>
    <col min="7" max="7" width="14.421875" style="16" hidden="1" customWidth="1"/>
    <col min="8" max="8" width="9.421875" style="14" hidden="1" customWidth="1"/>
    <col min="9" max="11" width="14.57421875" style="14" hidden="1" customWidth="1"/>
    <col min="12" max="14" width="14.7109375" style="16" bestFit="1" customWidth="1"/>
    <col min="15" max="15" width="9.140625" style="6" customWidth="1"/>
    <col min="16" max="16" width="12.00390625" style="6" bestFit="1" customWidth="1"/>
    <col min="17" max="17" width="14.421875" style="6" customWidth="1"/>
    <col min="18" max="16384" width="9.140625" style="6" customWidth="1"/>
  </cols>
  <sheetData>
    <row r="1" spans="1:14" ht="27" customHeight="1">
      <c r="A1" s="56" t="s">
        <v>545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85"/>
      <c r="M1" s="85"/>
      <c r="N1" s="85"/>
    </row>
    <row r="2" spans="1:14" ht="12.75" customHeight="1" thickBot="1">
      <c r="A2" s="94"/>
      <c r="B2" s="94"/>
      <c r="C2" s="94"/>
      <c r="D2" s="127"/>
      <c r="E2" s="128"/>
      <c r="F2" s="128"/>
      <c r="G2" s="128"/>
      <c r="H2" s="128"/>
      <c r="I2" s="128"/>
      <c r="J2" s="128"/>
      <c r="K2" s="128"/>
      <c r="L2" s="129"/>
      <c r="M2" s="130"/>
      <c r="N2" s="130"/>
    </row>
    <row r="3" spans="1:14" ht="39" customHeight="1" thickBot="1">
      <c r="A3" s="148">
        <v>62500000</v>
      </c>
      <c r="B3" s="144" t="s">
        <v>547</v>
      </c>
      <c r="C3" s="140"/>
      <c r="D3" s="141"/>
      <c r="E3" s="142"/>
      <c r="F3" s="142"/>
      <c r="G3" s="142"/>
      <c r="H3" s="142"/>
      <c r="I3" s="142"/>
      <c r="J3" s="142"/>
      <c r="K3" s="142"/>
      <c r="L3" s="143"/>
      <c r="M3" s="130"/>
      <c r="N3" s="130"/>
    </row>
    <row r="4" spans="1:14" ht="12.75" customHeight="1">
      <c r="A4" s="136"/>
      <c r="B4" s="136"/>
      <c r="C4" s="136"/>
      <c r="D4" s="137"/>
      <c r="E4" s="138"/>
      <c r="F4" s="138"/>
      <c r="G4" s="138"/>
      <c r="H4" s="138"/>
      <c r="I4" s="138"/>
      <c r="J4" s="138"/>
      <c r="K4" s="138"/>
      <c r="L4" s="139"/>
      <c r="M4" s="130"/>
      <c r="N4" s="130"/>
    </row>
    <row r="5" spans="1:14" ht="12.75" customHeight="1" hidden="1">
      <c r="A5" s="136"/>
      <c r="B5" s="136"/>
      <c r="C5" s="136"/>
      <c r="D5" s="137"/>
      <c r="E5" s="138"/>
      <c r="F5" s="138"/>
      <c r="G5" s="138"/>
      <c r="H5" s="138"/>
      <c r="I5" s="138"/>
      <c r="J5" s="138"/>
      <c r="K5" s="138"/>
      <c r="L5" s="139"/>
      <c r="M5" s="130"/>
      <c r="N5" s="130"/>
    </row>
    <row r="6" spans="1:14" s="5" customFormat="1" ht="12.75" customHeight="1" hidden="1" thickBot="1">
      <c r="A6" s="3"/>
      <c r="B6" s="3"/>
      <c r="C6" s="3"/>
      <c r="D6" s="132"/>
      <c r="E6" s="133"/>
      <c r="F6" s="133"/>
      <c r="G6" s="133"/>
      <c r="H6" s="133"/>
      <c r="I6" s="133"/>
      <c r="J6" s="133"/>
      <c r="K6" s="133"/>
      <c r="L6" s="134"/>
      <c r="M6" s="133"/>
      <c r="N6" s="133"/>
    </row>
    <row r="7" spans="1:14" s="4" customFormat="1" ht="12.75" hidden="1">
      <c r="A7" s="115" t="s">
        <v>525</v>
      </c>
      <c r="B7" s="116"/>
      <c r="C7" s="117"/>
      <c r="D7" s="116"/>
      <c r="E7" s="116"/>
      <c r="F7" s="116"/>
      <c r="G7" s="116"/>
      <c r="H7" s="116"/>
      <c r="I7" s="116"/>
      <c r="J7" s="116"/>
      <c r="K7" s="123"/>
      <c r="L7" s="118"/>
      <c r="M7" s="147"/>
      <c r="N7" s="73"/>
    </row>
    <row r="8" spans="1:14" s="4" customFormat="1" ht="12.75" hidden="1">
      <c r="A8" s="119" t="s">
        <v>523</v>
      </c>
      <c r="B8" s="120"/>
      <c r="C8" s="121"/>
      <c r="D8" s="120"/>
      <c r="E8" s="120"/>
      <c r="F8" s="120"/>
      <c r="G8" s="120"/>
      <c r="H8" s="120"/>
      <c r="I8" s="120"/>
      <c r="J8" s="120"/>
      <c r="K8" s="124"/>
      <c r="L8" s="122"/>
      <c r="M8" s="17"/>
      <c r="N8" s="73"/>
    </row>
    <row r="9" spans="1:14" s="4" customFormat="1" ht="12.75" hidden="1">
      <c r="A9" s="54" t="s">
        <v>532</v>
      </c>
      <c r="B9" s="51"/>
      <c r="C9" s="68"/>
      <c r="D9" s="51"/>
      <c r="E9" s="51"/>
      <c r="F9" s="51"/>
      <c r="G9" s="51"/>
      <c r="H9" s="51"/>
      <c r="I9" s="51"/>
      <c r="J9" s="51"/>
      <c r="K9" s="73"/>
      <c r="L9" s="41"/>
      <c r="M9" s="51"/>
      <c r="N9" s="73"/>
    </row>
    <row r="10" spans="1:14" s="4" customFormat="1" ht="12.75" hidden="1">
      <c r="A10" s="52">
        <f>A3-4000000</f>
        <v>58500000</v>
      </c>
      <c r="B10" s="18" t="s">
        <v>479</v>
      </c>
      <c r="C10" s="69"/>
      <c r="D10" s="18"/>
      <c r="E10" s="17"/>
      <c r="F10" s="17"/>
      <c r="G10" s="40"/>
      <c r="H10" s="40"/>
      <c r="I10" s="40"/>
      <c r="J10" s="40"/>
      <c r="K10" s="73"/>
      <c r="L10" s="41"/>
      <c r="M10" s="69"/>
      <c r="N10" s="18"/>
    </row>
    <row r="11" spans="1:14" s="4" customFormat="1" ht="12.75" hidden="1">
      <c r="A11" s="53">
        <v>0</v>
      </c>
      <c r="B11" s="15" t="s">
        <v>518</v>
      </c>
      <c r="C11" s="42"/>
      <c r="D11" s="48">
        <v>0.2</v>
      </c>
      <c r="E11" s="42">
        <f>D11*(A10+A11)</f>
        <v>11700000</v>
      </c>
      <c r="F11" s="73"/>
      <c r="G11" s="38"/>
      <c r="H11" s="38"/>
      <c r="I11" s="38"/>
      <c r="J11" s="38"/>
      <c r="K11" s="73"/>
      <c r="L11" s="41"/>
      <c r="M11" s="42"/>
      <c r="N11" s="125"/>
    </row>
    <row r="12" spans="1:14" s="4" customFormat="1" ht="12.75" hidden="1">
      <c r="A12" s="53">
        <v>4000000</v>
      </c>
      <c r="B12" s="15" t="s">
        <v>519</v>
      </c>
      <c r="C12" s="42"/>
      <c r="D12" s="49" t="s">
        <v>517</v>
      </c>
      <c r="E12" s="42">
        <f>A12</f>
        <v>4000000</v>
      </c>
      <c r="F12" s="73"/>
      <c r="G12" s="38"/>
      <c r="H12" s="38"/>
      <c r="I12" s="38"/>
      <c r="J12" s="38"/>
      <c r="K12" s="73"/>
      <c r="L12" s="55" t="s">
        <v>521</v>
      </c>
      <c r="M12" s="42"/>
      <c r="N12" s="125"/>
    </row>
    <row r="13" spans="1:14" s="4" customFormat="1" ht="13.5" hidden="1" thickBot="1">
      <c r="A13" s="57">
        <f>SUM(A10:A12)-E13</f>
        <v>46800000</v>
      </c>
      <c r="B13" s="19" t="s">
        <v>478</v>
      </c>
      <c r="C13" s="70"/>
      <c r="D13" s="43" t="s">
        <v>480</v>
      </c>
      <c r="E13" s="58">
        <f>SUM(E11:E12)</f>
        <v>15700000</v>
      </c>
      <c r="F13" s="74"/>
      <c r="G13" s="44"/>
      <c r="H13" s="44"/>
      <c r="I13" s="44"/>
      <c r="J13" s="44"/>
      <c r="K13" s="74"/>
      <c r="L13" s="36">
        <f>E13+A13</f>
        <v>62500000</v>
      </c>
      <c r="M13" s="145"/>
      <c r="N13" s="146"/>
    </row>
    <row r="14" spans="1:14" s="4" customFormat="1" ht="12" customHeight="1" hidden="1">
      <c r="A14" s="8"/>
      <c r="B14" s="15"/>
      <c r="C14" s="15"/>
      <c r="D14" s="42"/>
      <c r="E14" s="15"/>
      <c r="F14" s="17"/>
      <c r="G14" s="17"/>
      <c r="H14" s="38"/>
      <c r="I14" s="39"/>
      <c r="J14" s="39"/>
      <c r="K14" s="39"/>
      <c r="L14" s="16"/>
      <c r="M14" s="17"/>
      <c r="N14" s="17"/>
    </row>
    <row r="15" spans="1:14" s="4" customFormat="1" ht="12.75" hidden="1">
      <c r="A15" s="45"/>
      <c r="B15" s="45"/>
      <c r="C15" s="8"/>
      <c r="D15" s="65"/>
      <c r="E15" s="13"/>
      <c r="F15" s="16"/>
      <c r="G15" s="16"/>
      <c r="H15" s="14"/>
      <c r="I15" s="14"/>
      <c r="J15" s="14"/>
      <c r="K15" s="14"/>
      <c r="L15" s="16"/>
      <c r="M15" s="45"/>
      <c r="N15" s="16"/>
    </row>
    <row r="16" spans="1:14" s="4" customFormat="1" ht="12.75" hidden="1">
      <c r="A16" s="46"/>
      <c r="B16" s="46"/>
      <c r="C16" s="20"/>
      <c r="D16" s="71"/>
      <c r="E16" s="20"/>
      <c r="F16" s="20"/>
      <c r="G16" s="20"/>
      <c r="H16" s="20"/>
      <c r="I16" s="20"/>
      <c r="J16" s="20"/>
      <c r="K16" s="20"/>
      <c r="L16" s="20"/>
      <c r="M16" s="46"/>
      <c r="N16" s="20"/>
    </row>
    <row r="17" spans="1:14" s="4" customFormat="1" ht="12.75" hidden="1">
      <c r="A17" s="46"/>
      <c r="B17" s="46"/>
      <c r="C17" s="20"/>
      <c r="D17" s="71"/>
      <c r="E17" s="20"/>
      <c r="F17" s="20"/>
      <c r="G17" s="20"/>
      <c r="H17" s="20"/>
      <c r="I17" s="20"/>
      <c r="J17" s="20"/>
      <c r="K17" s="20"/>
      <c r="L17" s="20"/>
      <c r="M17" s="46"/>
      <c r="N17" s="20"/>
    </row>
    <row r="18" spans="1:14" s="4" customFormat="1" ht="12.75" hidden="1">
      <c r="A18" s="21"/>
      <c r="B18" s="21"/>
      <c r="C18" s="8"/>
      <c r="D18" s="65"/>
      <c r="E18" s="8"/>
      <c r="F18" s="16"/>
      <c r="G18" s="16"/>
      <c r="H18" s="14"/>
      <c r="I18" s="14"/>
      <c r="J18" s="14"/>
      <c r="K18" s="14"/>
      <c r="L18" s="16"/>
      <c r="M18" s="21"/>
      <c r="N18" s="16"/>
    </row>
    <row r="19" spans="1:14" s="5" customFormat="1" ht="15" hidden="1">
      <c r="A19" s="22"/>
      <c r="B19" s="46"/>
      <c r="C19" s="22"/>
      <c r="D19" s="72"/>
      <c r="E19" s="22"/>
      <c r="F19" s="23"/>
      <c r="G19" s="23"/>
      <c r="H19" s="47"/>
      <c r="I19" s="47"/>
      <c r="J19" s="47"/>
      <c r="K19" s="47"/>
      <c r="L19" s="23"/>
      <c r="M19" s="46"/>
      <c r="N19" s="23"/>
    </row>
    <row r="20" spans="1:14" s="5" customFormat="1" ht="15" hidden="1">
      <c r="A20" s="22"/>
      <c r="B20" s="21"/>
      <c r="C20" s="22"/>
      <c r="D20" s="72"/>
      <c r="E20" s="22"/>
      <c r="F20" s="23"/>
      <c r="G20" s="23"/>
      <c r="H20" s="47"/>
      <c r="I20" s="47"/>
      <c r="J20" s="47"/>
      <c r="K20" s="47"/>
      <c r="L20" s="23"/>
      <c r="M20" s="21"/>
      <c r="N20" s="23"/>
    </row>
    <row r="21" spans="1:14" s="4" customFormat="1" ht="12.75" customHeight="1" thickBot="1">
      <c r="A21" s="2"/>
      <c r="B21" s="2"/>
      <c r="C21" s="2"/>
      <c r="D21" s="66"/>
      <c r="E21" s="50"/>
      <c r="F21" s="24"/>
      <c r="G21" s="24"/>
      <c r="H21" s="86"/>
      <c r="I21" s="88"/>
      <c r="J21" s="88"/>
      <c r="K21" s="88"/>
      <c r="L21" s="87"/>
      <c r="M21" s="88"/>
      <c r="N21" s="88"/>
    </row>
    <row r="22" spans="4:14" s="4" customFormat="1" ht="13.5" thickBot="1">
      <c r="D22" s="67"/>
      <c r="F22" s="1"/>
      <c r="G22" s="1"/>
      <c r="H22" s="84"/>
      <c r="I22" s="89"/>
      <c r="J22" s="89"/>
      <c r="K22" s="89"/>
      <c r="L22" s="152" t="s">
        <v>532</v>
      </c>
      <c r="M22" s="153"/>
      <c r="N22" s="154"/>
    </row>
    <row r="23" spans="1:14" s="80" customFormat="1" ht="51.75" thickBot="1">
      <c r="A23" s="75" t="s">
        <v>481</v>
      </c>
      <c r="B23" s="75" t="s">
        <v>465</v>
      </c>
      <c r="C23" s="75" t="s">
        <v>522</v>
      </c>
      <c r="D23" s="76" t="s">
        <v>534</v>
      </c>
      <c r="E23" s="77" t="s">
        <v>530</v>
      </c>
      <c r="F23" s="78" t="s">
        <v>467</v>
      </c>
      <c r="G23" s="78" t="s">
        <v>468</v>
      </c>
      <c r="H23" s="79" t="s">
        <v>470</v>
      </c>
      <c r="I23" s="93" t="s">
        <v>520</v>
      </c>
      <c r="J23" s="93" t="s">
        <v>466</v>
      </c>
      <c r="K23" s="93" t="s">
        <v>471</v>
      </c>
      <c r="L23" s="81" t="s">
        <v>535</v>
      </c>
      <c r="M23" s="82" t="s">
        <v>536</v>
      </c>
      <c r="N23" s="83" t="s">
        <v>537</v>
      </c>
    </row>
    <row r="24" spans="1:14" s="32" customFormat="1" ht="12.75">
      <c r="A24" s="25" t="s">
        <v>492</v>
      </c>
      <c r="B24" s="26" t="s">
        <v>311</v>
      </c>
      <c r="C24" s="59">
        <v>714</v>
      </c>
      <c r="D24" s="64">
        <v>939796</v>
      </c>
      <c r="E24" s="27">
        <v>71950</v>
      </c>
      <c r="F24" s="28">
        <f aca="true" t="shared" si="0" ref="F24:F87">(C24*D24)/E24</f>
        <v>9326.120138985407</v>
      </c>
      <c r="G24" s="29">
        <f aca="true" t="shared" si="1" ref="G24:G87">F24/$F$517</f>
        <v>0.00044422915770373037</v>
      </c>
      <c r="H24" s="7">
        <f aca="true" t="shared" si="2" ref="H24:H87">D24/E24</f>
        <v>13.061792911744266</v>
      </c>
      <c r="I24" s="7">
        <f>(H24-10)*C24</f>
        <v>2186.1201389854064</v>
      </c>
      <c r="J24" s="7">
        <f>IF(I24&gt;0,I24,0)</f>
        <v>2186.1201389854064</v>
      </c>
      <c r="K24" s="7">
        <f aca="true" t="shared" si="3" ref="K24:K87">J24/$J$517</f>
        <v>0.0002767142949882003</v>
      </c>
      <c r="L24" s="97">
        <f aca="true" t="shared" si="4" ref="L24:L87">$A$13*G24</f>
        <v>20789.92458053458</v>
      </c>
      <c r="M24" s="98">
        <f aca="true" t="shared" si="5" ref="M24:M87">$E$13*K24</f>
        <v>4344.414431314745</v>
      </c>
      <c r="N24" s="99">
        <f aca="true" t="shared" si="6" ref="N24:N87">L24+M24</f>
        <v>25134.339011849326</v>
      </c>
    </row>
    <row r="25" spans="1:14" s="4" customFormat="1" ht="12.75">
      <c r="A25" s="25" t="s">
        <v>497</v>
      </c>
      <c r="B25" s="26" t="s">
        <v>437</v>
      </c>
      <c r="C25" s="59">
        <v>2447</v>
      </c>
      <c r="D25" s="64">
        <v>6218773</v>
      </c>
      <c r="E25" s="27">
        <v>524550</v>
      </c>
      <c r="F25" s="28">
        <f t="shared" si="0"/>
        <v>29010.270767324375</v>
      </c>
      <c r="G25" s="29">
        <f t="shared" si="1"/>
        <v>0.001381840246069108</v>
      </c>
      <c r="H25" s="7">
        <f t="shared" si="2"/>
        <v>11.855443713659326</v>
      </c>
      <c r="I25" s="7">
        <f aca="true" t="shared" si="7" ref="I25:I88">(H25-10)*C25</f>
        <v>4540.270767324372</v>
      </c>
      <c r="J25" s="7">
        <f aca="true" t="shared" si="8" ref="J25:J88">IF(I25&gt;0,I25,0)</f>
        <v>4540.270767324372</v>
      </c>
      <c r="K25" s="7">
        <f t="shared" si="3"/>
        <v>0.0005746975209783225</v>
      </c>
      <c r="L25" s="30">
        <f t="shared" si="4"/>
        <v>64670.123516034255</v>
      </c>
      <c r="M25" s="10">
        <f t="shared" si="5"/>
        <v>9022.751079359663</v>
      </c>
      <c r="N25" s="31">
        <f t="shared" si="6"/>
        <v>73692.87459539392</v>
      </c>
    </row>
    <row r="26" spans="1:14" s="4" customFormat="1" ht="12.75">
      <c r="A26" s="25" t="s">
        <v>496</v>
      </c>
      <c r="B26" s="26" t="s">
        <v>397</v>
      </c>
      <c r="C26" s="59">
        <v>1266</v>
      </c>
      <c r="D26" s="64">
        <v>1670571</v>
      </c>
      <c r="E26" s="27">
        <v>139400</v>
      </c>
      <c r="F26" s="28">
        <f t="shared" si="0"/>
        <v>15171.756714490675</v>
      </c>
      <c r="G26" s="29">
        <f t="shared" si="1"/>
        <v>0.0007226731594406983</v>
      </c>
      <c r="H26" s="7">
        <f t="shared" si="2"/>
        <v>11.984010043041607</v>
      </c>
      <c r="I26" s="7">
        <f t="shared" si="7"/>
        <v>2511.7567144906748</v>
      </c>
      <c r="J26" s="7">
        <f t="shared" si="8"/>
        <v>2511.7567144906748</v>
      </c>
      <c r="K26" s="7">
        <f t="shared" si="3"/>
        <v>0.00031793265888613873</v>
      </c>
      <c r="L26" s="30">
        <f t="shared" si="4"/>
        <v>33821.10386182468</v>
      </c>
      <c r="M26" s="10">
        <f t="shared" si="5"/>
        <v>4991.542744512378</v>
      </c>
      <c r="N26" s="31">
        <f t="shared" si="6"/>
        <v>38812.64660633706</v>
      </c>
    </row>
    <row r="27" spans="1:14" s="4" customFormat="1" ht="12.75">
      <c r="A27" s="25" t="s">
        <v>487</v>
      </c>
      <c r="B27" s="26" t="s">
        <v>156</v>
      </c>
      <c r="C27" s="59">
        <v>2041</v>
      </c>
      <c r="D27" s="64">
        <v>1648992</v>
      </c>
      <c r="E27" s="27">
        <v>125150</v>
      </c>
      <c r="F27" s="28">
        <f t="shared" si="0"/>
        <v>26892.470411506194</v>
      </c>
      <c r="G27" s="29">
        <f t="shared" si="1"/>
        <v>0.0012809634983723837</v>
      </c>
      <c r="H27" s="7">
        <f t="shared" si="2"/>
        <v>13.176124650419496</v>
      </c>
      <c r="I27" s="7">
        <f t="shared" si="7"/>
        <v>6482.47041150619</v>
      </c>
      <c r="J27" s="7">
        <f t="shared" si="8"/>
        <v>6482.47041150619</v>
      </c>
      <c r="K27" s="7">
        <f t="shared" si="3"/>
        <v>0.0008205368944335858</v>
      </c>
      <c r="L27" s="30">
        <f t="shared" si="4"/>
        <v>59949.09172382756</v>
      </c>
      <c r="M27" s="10">
        <f t="shared" si="5"/>
        <v>12882.429242607297</v>
      </c>
      <c r="N27" s="31">
        <f t="shared" si="6"/>
        <v>72831.52096643485</v>
      </c>
    </row>
    <row r="28" spans="1:14" s="4" customFormat="1" ht="12.75">
      <c r="A28" s="25" t="s">
        <v>496</v>
      </c>
      <c r="B28" s="26" t="s">
        <v>398</v>
      </c>
      <c r="C28" s="59">
        <v>499</v>
      </c>
      <c r="D28" s="64">
        <v>812889</v>
      </c>
      <c r="E28" s="27">
        <v>51350</v>
      </c>
      <c r="F28" s="28">
        <f t="shared" si="0"/>
        <v>7899.349776046738</v>
      </c>
      <c r="G28" s="29">
        <f t="shared" si="1"/>
        <v>0.000376268099180004</v>
      </c>
      <c r="H28" s="7">
        <f t="shared" si="2"/>
        <v>15.830360272638753</v>
      </c>
      <c r="I28" s="7">
        <f t="shared" si="7"/>
        <v>2909.3497760467376</v>
      </c>
      <c r="J28" s="7">
        <f t="shared" si="8"/>
        <v>2909.3497760467376</v>
      </c>
      <c r="K28" s="7">
        <f t="shared" si="3"/>
        <v>0.0003682591170522242</v>
      </c>
      <c r="L28" s="30">
        <f t="shared" si="4"/>
        <v>17609.347041624187</v>
      </c>
      <c r="M28" s="10">
        <f t="shared" si="5"/>
        <v>5781.66813771992</v>
      </c>
      <c r="N28" s="31">
        <f t="shared" si="6"/>
        <v>23391.015179344107</v>
      </c>
    </row>
    <row r="29" spans="1:14" s="4" customFormat="1" ht="12.75">
      <c r="A29" s="25" t="s">
        <v>497</v>
      </c>
      <c r="B29" s="26" t="s">
        <v>438</v>
      </c>
      <c r="C29" s="59">
        <v>3019</v>
      </c>
      <c r="D29" s="64">
        <v>3553366</v>
      </c>
      <c r="E29" s="27">
        <v>258000</v>
      </c>
      <c r="F29" s="28">
        <f t="shared" si="0"/>
        <v>41579.891294573645</v>
      </c>
      <c r="G29" s="29">
        <f t="shared" si="1"/>
        <v>0.00198056638901615</v>
      </c>
      <c r="H29" s="7">
        <f t="shared" si="2"/>
        <v>13.772736434108527</v>
      </c>
      <c r="I29" s="7">
        <f t="shared" si="7"/>
        <v>11389.891294573643</v>
      </c>
      <c r="J29" s="7">
        <f t="shared" si="8"/>
        <v>11389.891294573643</v>
      </c>
      <c r="K29" s="7">
        <f t="shared" si="3"/>
        <v>0.0014417074722311157</v>
      </c>
      <c r="L29" s="30">
        <f t="shared" si="4"/>
        <v>92690.50700595582</v>
      </c>
      <c r="M29" s="10">
        <f t="shared" si="5"/>
        <v>22634.807314028516</v>
      </c>
      <c r="N29" s="31">
        <f t="shared" si="6"/>
        <v>115325.31431998433</v>
      </c>
    </row>
    <row r="30" spans="1:14" s="4" customFormat="1" ht="12.75" customHeight="1">
      <c r="A30" s="9" t="s">
        <v>483</v>
      </c>
      <c r="B30" s="26" t="s">
        <v>14</v>
      </c>
      <c r="C30" s="8">
        <v>239</v>
      </c>
      <c r="D30" s="64">
        <v>341579</v>
      </c>
      <c r="E30" s="27">
        <v>29450</v>
      </c>
      <c r="F30" s="28">
        <f t="shared" si="0"/>
        <v>2772.0672665534803</v>
      </c>
      <c r="G30" s="29">
        <f t="shared" si="1"/>
        <v>0.0001320413085578268</v>
      </c>
      <c r="H30" s="7">
        <f t="shared" si="2"/>
        <v>11.598607809847199</v>
      </c>
      <c r="I30" s="7">
        <f t="shared" si="7"/>
        <v>382.06726655348047</v>
      </c>
      <c r="J30" s="7">
        <f t="shared" si="8"/>
        <v>382.06726655348047</v>
      </c>
      <c r="K30" s="7">
        <f t="shared" si="3"/>
        <v>4.8361237068829235E-05</v>
      </c>
      <c r="L30" s="30">
        <f t="shared" si="4"/>
        <v>6179.5332405062945</v>
      </c>
      <c r="M30" s="10">
        <f t="shared" si="5"/>
        <v>759.271421980619</v>
      </c>
      <c r="N30" s="31">
        <f t="shared" si="6"/>
        <v>6938.804662486914</v>
      </c>
    </row>
    <row r="31" spans="1:14" s="4" customFormat="1" ht="12.75" customHeight="1">
      <c r="A31" s="25" t="s">
        <v>489</v>
      </c>
      <c r="B31" s="26" t="s">
        <v>201</v>
      </c>
      <c r="C31" s="59">
        <v>709</v>
      </c>
      <c r="D31" s="64">
        <v>1430444</v>
      </c>
      <c r="E31" s="27">
        <v>73800</v>
      </c>
      <c r="F31" s="28">
        <f t="shared" si="0"/>
        <v>13742.341409214092</v>
      </c>
      <c r="G31" s="29">
        <f t="shared" si="1"/>
        <v>0.0006545861149239292</v>
      </c>
      <c r="H31" s="7">
        <f t="shared" si="2"/>
        <v>19.38271002710027</v>
      </c>
      <c r="I31" s="7">
        <f t="shared" si="7"/>
        <v>6652.341409214091</v>
      </c>
      <c r="J31" s="7">
        <f t="shared" si="8"/>
        <v>6652.341409214091</v>
      </c>
      <c r="K31" s="7">
        <f t="shared" si="3"/>
        <v>0.0008420387929484128</v>
      </c>
      <c r="L31" s="30">
        <f t="shared" si="4"/>
        <v>30634.630178439886</v>
      </c>
      <c r="M31" s="10">
        <f t="shared" si="5"/>
        <v>13220.009049290082</v>
      </c>
      <c r="N31" s="31">
        <f t="shared" si="6"/>
        <v>43854.63922772997</v>
      </c>
    </row>
    <row r="32" spans="1:14" s="4" customFormat="1" ht="12.75">
      <c r="A32" s="25" t="s">
        <v>491</v>
      </c>
      <c r="B32" s="26" t="s">
        <v>254</v>
      </c>
      <c r="C32" s="59">
        <v>890</v>
      </c>
      <c r="D32" s="64">
        <v>428334</v>
      </c>
      <c r="E32" s="27">
        <v>40400</v>
      </c>
      <c r="F32" s="28">
        <f t="shared" si="0"/>
        <v>9436.070792079208</v>
      </c>
      <c r="G32" s="29">
        <f t="shared" si="1"/>
        <v>0.00044946641449272</v>
      </c>
      <c r="H32" s="7">
        <f t="shared" si="2"/>
        <v>10.602326732673268</v>
      </c>
      <c r="I32" s="7">
        <f t="shared" si="7"/>
        <v>536.0707920792081</v>
      </c>
      <c r="J32" s="7">
        <f t="shared" si="8"/>
        <v>536.0707920792081</v>
      </c>
      <c r="K32" s="7">
        <f t="shared" si="3"/>
        <v>6.78546657379997E-05</v>
      </c>
      <c r="L32" s="30">
        <f t="shared" si="4"/>
        <v>21035.028198259297</v>
      </c>
      <c r="M32" s="10">
        <f t="shared" si="5"/>
        <v>1065.3182520865953</v>
      </c>
      <c r="N32" s="31">
        <f t="shared" si="6"/>
        <v>22100.346450345893</v>
      </c>
    </row>
    <row r="33" spans="1:14" s="4" customFormat="1" ht="12.75">
      <c r="A33" s="25" t="s">
        <v>486</v>
      </c>
      <c r="B33" s="26" t="s">
        <v>119</v>
      </c>
      <c r="C33" s="59">
        <v>265</v>
      </c>
      <c r="D33" s="64">
        <v>253429</v>
      </c>
      <c r="E33" s="27">
        <v>23100</v>
      </c>
      <c r="F33" s="28">
        <f t="shared" si="0"/>
        <v>2907.302380952381</v>
      </c>
      <c r="G33" s="29">
        <f t="shared" si="1"/>
        <v>0.00013848293487896566</v>
      </c>
      <c r="H33" s="7">
        <f t="shared" si="2"/>
        <v>10.970952380952381</v>
      </c>
      <c r="I33" s="7">
        <f t="shared" si="7"/>
        <v>257.30238095238104</v>
      </c>
      <c r="J33" s="7">
        <f t="shared" si="8"/>
        <v>257.30238095238104</v>
      </c>
      <c r="K33" s="7">
        <f t="shared" si="3"/>
        <v>3.256877134715365E-05</v>
      </c>
      <c r="L33" s="30">
        <f t="shared" si="4"/>
        <v>6481.001352335593</v>
      </c>
      <c r="M33" s="10">
        <f t="shared" si="5"/>
        <v>511.3297101503123</v>
      </c>
      <c r="N33" s="31">
        <f t="shared" si="6"/>
        <v>6992.331062485905</v>
      </c>
    </row>
    <row r="34" spans="1:14" s="4" customFormat="1" ht="12.75">
      <c r="A34" s="9" t="s">
        <v>483</v>
      </c>
      <c r="B34" s="26" t="s">
        <v>15</v>
      </c>
      <c r="C34" s="8">
        <v>238</v>
      </c>
      <c r="D34" s="64">
        <v>217486</v>
      </c>
      <c r="E34" s="27">
        <v>14750</v>
      </c>
      <c r="F34" s="28">
        <f t="shared" si="0"/>
        <v>3509.2656271186443</v>
      </c>
      <c r="G34" s="29">
        <f t="shared" si="1"/>
        <v>0.00016715612606971672</v>
      </c>
      <c r="H34" s="7">
        <f t="shared" si="2"/>
        <v>14.744813559322035</v>
      </c>
      <c r="I34" s="7">
        <f t="shared" si="7"/>
        <v>1129.2656271186443</v>
      </c>
      <c r="J34" s="7">
        <f t="shared" si="8"/>
        <v>1129.2656271186443</v>
      </c>
      <c r="K34" s="7">
        <f t="shared" si="3"/>
        <v>0.00014293996761201308</v>
      </c>
      <c r="L34" s="30">
        <f t="shared" si="4"/>
        <v>7822.906700062742</v>
      </c>
      <c r="M34" s="10">
        <f t="shared" si="5"/>
        <v>2244.1574915086053</v>
      </c>
      <c r="N34" s="31">
        <f t="shared" si="6"/>
        <v>10067.064191571348</v>
      </c>
    </row>
    <row r="35" spans="1:14" s="4" customFormat="1" ht="12.75">
      <c r="A35" s="25" t="s">
        <v>490</v>
      </c>
      <c r="B35" s="26" t="s">
        <v>218</v>
      </c>
      <c r="C35" s="59">
        <v>821</v>
      </c>
      <c r="D35" s="64">
        <v>975005</v>
      </c>
      <c r="E35" s="27">
        <v>79500</v>
      </c>
      <c r="F35" s="28">
        <f t="shared" si="0"/>
        <v>10068.919559748429</v>
      </c>
      <c r="G35" s="29">
        <f t="shared" si="1"/>
        <v>0.000479610769361188</v>
      </c>
      <c r="H35" s="7">
        <f t="shared" si="2"/>
        <v>12.264213836477987</v>
      </c>
      <c r="I35" s="7">
        <f t="shared" si="7"/>
        <v>1858.9195597484274</v>
      </c>
      <c r="J35" s="7">
        <f t="shared" si="8"/>
        <v>1858.9195597484274</v>
      </c>
      <c r="K35" s="7">
        <f t="shared" si="3"/>
        <v>0.00023529796292636214</v>
      </c>
      <c r="L35" s="30">
        <f t="shared" si="4"/>
        <v>22445.784006103597</v>
      </c>
      <c r="M35" s="10">
        <f t="shared" si="5"/>
        <v>3694.1780179438856</v>
      </c>
      <c r="N35" s="31">
        <f t="shared" si="6"/>
        <v>26139.962024047483</v>
      </c>
    </row>
    <row r="36" spans="1:14" s="4" customFormat="1" ht="12.75">
      <c r="A36" s="25" t="s">
        <v>494</v>
      </c>
      <c r="B36" s="26" t="s">
        <v>340</v>
      </c>
      <c r="C36" s="59">
        <v>2511</v>
      </c>
      <c r="D36" s="64">
        <v>2447748</v>
      </c>
      <c r="E36" s="27">
        <v>124750</v>
      </c>
      <c r="F36" s="28">
        <f t="shared" si="0"/>
        <v>49268.89962324649</v>
      </c>
      <c r="G36" s="29">
        <f t="shared" si="1"/>
        <v>0.002346815337401979</v>
      </c>
      <c r="H36" s="7">
        <f t="shared" si="2"/>
        <v>19.621226452905812</v>
      </c>
      <c r="I36" s="7">
        <f t="shared" si="7"/>
        <v>24158.899623246496</v>
      </c>
      <c r="J36" s="7">
        <f t="shared" si="8"/>
        <v>24158.899623246496</v>
      </c>
      <c r="K36" s="7">
        <f t="shared" si="3"/>
        <v>0.003057980555469362</v>
      </c>
      <c r="L36" s="30">
        <f t="shared" si="4"/>
        <v>109830.95779041262</v>
      </c>
      <c r="M36" s="10">
        <f t="shared" si="5"/>
        <v>48010.29472086898</v>
      </c>
      <c r="N36" s="31">
        <f t="shared" si="6"/>
        <v>157841.2525112816</v>
      </c>
    </row>
    <row r="37" spans="1:14" s="4" customFormat="1" ht="12.75">
      <c r="A37" s="25" t="s">
        <v>488</v>
      </c>
      <c r="B37" s="26" t="s">
        <v>185</v>
      </c>
      <c r="C37" s="59">
        <v>1316</v>
      </c>
      <c r="D37" s="64">
        <v>2020663</v>
      </c>
      <c r="E37" s="27">
        <v>125200</v>
      </c>
      <c r="F37" s="28">
        <f t="shared" si="0"/>
        <v>21239.556773162938</v>
      </c>
      <c r="G37" s="29">
        <f t="shared" si="1"/>
        <v>0.001011699428565285</v>
      </c>
      <c r="H37" s="7">
        <f t="shared" si="2"/>
        <v>16.139480830670927</v>
      </c>
      <c r="I37" s="7">
        <f t="shared" si="7"/>
        <v>8079.556773162939</v>
      </c>
      <c r="J37" s="7">
        <f t="shared" si="8"/>
        <v>8079.556773162939</v>
      </c>
      <c r="K37" s="7">
        <f t="shared" si="3"/>
        <v>0.001022692585111328</v>
      </c>
      <c r="L37" s="30">
        <f t="shared" si="4"/>
        <v>47347.53325685534</v>
      </c>
      <c r="M37" s="10">
        <f t="shared" si="5"/>
        <v>16056.273586247851</v>
      </c>
      <c r="N37" s="31">
        <f t="shared" si="6"/>
        <v>63403.80684310319</v>
      </c>
    </row>
    <row r="38" spans="1:14" s="4" customFormat="1" ht="12.75">
      <c r="A38" s="25" t="s">
        <v>493</v>
      </c>
      <c r="B38" s="26" t="s">
        <v>330</v>
      </c>
      <c r="C38" s="59">
        <v>427</v>
      </c>
      <c r="D38" s="64">
        <v>846547</v>
      </c>
      <c r="E38" s="27">
        <v>85650</v>
      </c>
      <c r="F38" s="28">
        <f t="shared" si="0"/>
        <v>4220.380256859311</v>
      </c>
      <c r="G38" s="29">
        <f t="shared" si="1"/>
        <v>0.0002010285026092348</v>
      </c>
      <c r="H38" s="7">
        <f t="shared" si="2"/>
        <v>9.88379451255108</v>
      </c>
      <c r="I38" s="7">
        <f t="shared" si="7"/>
        <v>-49.619743140688556</v>
      </c>
      <c r="J38" s="7">
        <f t="shared" si="8"/>
        <v>0</v>
      </c>
      <c r="K38" s="7">
        <f t="shared" si="3"/>
        <v>0</v>
      </c>
      <c r="L38" s="30">
        <f t="shared" si="4"/>
        <v>9408.133922112189</v>
      </c>
      <c r="M38" s="10">
        <f t="shared" si="5"/>
        <v>0</v>
      </c>
      <c r="N38" s="31">
        <f t="shared" si="6"/>
        <v>9408.133922112189</v>
      </c>
    </row>
    <row r="39" spans="1:14" s="4" customFormat="1" ht="12.75">
      <c r="A39" s="25" t="s">
        <v>497</v>
      </c>
      <c r="B39" s="26" t="s">
        <v>439</v>
      </c>
      <c r="C39" s="59">
        <v>4022</v>
      </c>
      <c r="D39" s="64">
        <v>5668044</v>
      </c>
      <c r="E39" s="27">
        <v>420600</v>
      </c>
      <c r="F39" s="28">
        <f t="shared" si="0"/>
        <v>54200.83920114123</v>
      </c>
      <c r="G39" s="29">
        <f t="shared" si="1"/>
        <v>0.0025817373984394877</v>
      </c>
      <c r="H39" s="7">
        <f t="shared" si="2"/>
        <v>13.476091298145507</v>
      </c>
      <c r="I39" s="7">
        <f t="shared" si="7"/>
        <v>13980.839201141229</v>
      </c>
      <c r="J39" s="7">
        <f t="shared" si="8"/>
        <v>13980.839201141229</v>
      </c>
      <c r="K39" s="7">
        <f t="shared" si="3"/>
        <v>0.0017696639786149533</v>
      </c>
      <c r="L39" s="30">
        <f t="shared" si="4"/>
        <v>120825.31024696803</v>
      </c>
      <c r="M39" s="10">
        <f t="shared" si="5"/>
        <v>27783.724464254767</v>
      </c>
      <c r="N39" s="31">
        <f t="shared" si="6"/>
        <v>148609.0347112228</v>
      </c>
    </row>
    <row r="40" spans="1:14" s="4" customFormat="1" ht="12.75">
      <c r="A40" s="9" t="s">
        <v>483</v>
      </c>
      <c r="B40" s="26" t="s">
        <v>16</v>
      </c>
      <c r="C40" s="8">
        <v>2011</v>
      </c>
      <c r="D40" s="64">
        <v>1762226</v>
      </c>
      <c r="E40" s="27">
        <v>83450</v>
      </c>
      <c r="F40" s="28">
        <f t="shared" si="0"/>
        <v>42466.58461354104</v>
      </c>
      <c r="G40" s="29">
        <f t="shared" si="1"/>
        <v>0.0020228020690584683</v>
      </c>
      <c r="H40" s="7">
        <f t="shared" si="2"/>
        <v>21.117147992810064</v>
      </c>
      <c r="I40" s="7">
        <f t="shared" si="7"/>
        <v>22356.58461354104</v>
      </c>
      <c r="J40" s="7">
        <f t="shared" si="8"/>
        <v>22356.58461354104</v>
      </c>
      <c r="K40" s="7">
        <f t="shared" si="3"/>
        <v>0.00282984747240433</v>
      </c>
      <c r="L40" s="30">
        <f t="shared" si="4"/>
        <v>94667.13683193632</v>
      </c>
      <c r="M40" s="10">
        <f t="shared" si="5"/>
        <v>44428.605316747984</v>
      </c>
      <c r="N40" s="31">
        <f t="shared" si="6"/>
        <v>139095.7421486843</v>
      </c>
    </row>
    <row r="41" spans="1:14" s="4" customFormat="1" ht="12.75">
      <c r="A41" s="25" t="s">
        <v>494</v>
      </c>
      <c r="B41" s="26" t="s">
        <v>341</v>
      </c>
      <c r="C41" s="59">
        <v>1019</v>
      </c>
      <c r="D41" s="64">
        <v>974190</v>
      </c>
      <c r="E41" s="27">
        <v>64800</v>
      </c>
      <c r="F41" s="28">
        <f t="shared" si="0"/>
        <v>15319.438425925926</v>
      </c>
      <c r="G41" s="29">
        <f t="shared" si="1"/>
        <v>0.0007297076519522074</v>
      </c>
      <c r="H41" s="7">
        <f t="shared" si="2"/>
        <v>15.033796296296297</v>
      </c>
      <c r="I41" s="7">
        <f t="shared" si="7"/>
        <v>5129.438425925926</v>
      </c>
      <c r="J41" s="7">
        <f t="shared" si="8"/>
        <v>5129.438425925926</v>
      </c>
      <c r="K41" s="7">
        <f t="shared" si="3"/>
        <v>0.0006492730716868218</v>
      </c>
      <c r="L41" s="30">
        <f t="shared" si="4"/>
        <v>34150.3181113633</v>
      </c>
      <c r="M41" s="10">
        <f t="shared" si="5"/>
        <v>10193.587225483101</v>
      </c>
      <c r="N41" s="31">
        <f t="shared" si="6"/>
        <v>44343.90533684641</v>
      </c>
    </row>
    <row r="42" spans="1:14" s="4" customFormat="1" ht="12.75">
      <c r="A42" s="25" t="s">
        <v>492</v>
      </c>
      <c r="B42" s="26" t="s">
        <v>312</v>
      </c>
      <c r="C42" s="59">
        <v>326</v>
      </c>
      <c r="D42" s="64">
        <v>334169</v>
      </c>
      <c r="E42" s="27">
        <v>19900</v>
      </c>
      <c r="F42" s="28">
        <f t="shared" si="0"/>
        <v>5474.326331658292</v>
      </c>
      <c r="G42" s="29">
        <f t="shared" si="1"/>
        <v>0.0002607574574492322</v>
      </c>
      <c r="H42" s="7">
        <f t="shared" si="2"/>
        <v>16.79241206030151</v>
      </c>
      <c r="I42" s="7">
        <f t="shared" si="7"/>
        <v>2214.3263316582916</v>
      </c>
      <c r="J42" s="7">
        <f t="shared" si="8"/>
        <v>2214.3263316582916</v>
      </c>
      <c r="K42" s="7">
        <f t="shared" si="3"/>
        <v>0.00028028457302580216</v>
      </c>
      <c r="L42" s="30">
        <f t="shared" si="4"/>
        <v>12203.449008624068</v>
      </c>
      <c r="M42" s="10">
        <f t="shared" si="5"/>
        <v>4400.467796505094</v>
      </c>
      <c r="N42" s="31">
        <f t="shared" si="6"/>
        <v>16603.916805129164</v>
      </c>
    </row>
    <row r="43" spans="1:14" s="4" customFormat="1" ht="12.75">
      <c r="A43" s="9" t="s">
        <v>482</v>
      </c>
      <c r="B43" s="26" t="s">
        <v>0</v>
      </c>
      <c r="C43" s="8">
        <v>23055</v>
      </c>
      <c r="D43" s="64">
        <v>38392855</v>
      </c>
      <c r="E43" s="27">
        <v>1963550</v>
      </c>
      <c r="F43" s="28">
        <f t="shared" si="0"/>
        <v>450789.27046675666</v>
      </c>
      <c r="G43" s="29">
        <f t="shared" si="1"/>
        <v>0.021472352375584144</v>
      </c>
      <c r="H43" s="7">
        <f t="shared" si="2"/>
        <v>19.55277685824145</v>
      </c>
      <c r="I43" s="7">
        <f t="shared" si="7"/>
        <v>220239.27046675666</v>
      </c>
      <c r="J43" s="7">
        <f t="shared" si="8"/>
        <v>220239.27046675666</v>
      </c>
      <c r="K43" s="7">
        <f t="shared" si="3"/>
        <v>0.027877404068107788</v>
      </c>
      <c r="L43" s="30">
        <f t="shared" si="4"/>
        <v>1004906.0911773379</v>
      </c>
      <c r="M43" s="10">
        <f t="shared" si="5"/>
        <v>437675.24386929226</v>
      </c>
      <c r="N43" s="31">
        <f t="shared" si="6"/>
        <v>1442581.3350466301</v>
      </c>
    </row>
    <row r="44" spans="1:14" s="4" customFormat="1" ht="12.75">
      <c r="A44" s="25" t="s">
        <v>487</v>
      </c>
      <c r="B44" s="26" t="s">
        <v>157</v>
      </c>
      <c r="C44" s="59">
        <v>19136</v>
      </c>
      <c r="D44" s="64">
        <v>26833914</v>
      </c>
      <c r="E44" s="27">
        <v>1503750</v>
      </c>
      <c r="F44" s="28">
        <f t="shared" si="0"/>
        <v>341475.49679401494</v>
      </c>
      <c r="G44" s="29">
        <f t="shared" si="1"/>
        <v>0.016265431932744857</v>
      </c>
      <c r="H44" s="7">
        <f t="shared" si="2"/>
        <v>17.84466433915212</v>
      </c>
      <c r="I44" s="7">
        <f t="shared" si="7"/>
        <v>150115.496794015</v>
      </c>
      <c r="J44" s="7">
        <f t="shared" si="8"/>
        <v>150115.496794015</v>
      </c>
      <c r="K44" s="7">
        <f t="shared" si="3"/>
        <v>0.019001290515276936</v>
      </c>
      <c r="L44" s="30">
        <f t="shared" si="4"/>
        <v>761222.2144524594</v>
      </c>
      <c r="M44" s="10">
        <f t="shared" si="5"/>
        <v>298320.2610898479</v>
      </c>
      <c r="N44" s="31">
        <f t="shared" si="6"/>
        <v>1059542.4755423074</v>
      </c>
    </row>
    <row r="45" spans="1:14" s="4" customFormat="1" ht="12.75">
      <c r="A45" s="25" t="s">
        <v>486</v>
      </c>
      <c r="B45" s="26" t="s">
        <v>120</v>
      </c>
      <c r="C45" s="59">
        <v>114</v>
      </c>
      <c r="D45" s="64">
        <v>223146</v>
      </c>
      <c r="E45" s="27">
        <v>19200</v>
      </c>
      <c r="F45" s="28">
        <f t="shared" si="0"/>
        <v>1324.929375</v>
      </c>
      <c r="G45" s="29">
        <f t="shared" si="1"/>
        <v>6.311008774300553E-05</v>
      </c>
      <c r="H45" s="7">
        <f t="shared" si="2"/>
        <v>11.6221875</v>
      </c>
      <c r="I45" s="7">
        <f t="shared" si="7"/>
        <v>184.92937500000008</v>
      </c>
      <c r="J45" s="7">
        <f t="shared" si="8"/>
        <v>184.92937500000008</v>
      </c>
      <c r="K45" s="7">
        <f t="shared" si="3"/>
        <v>2.3407954902919057E-05</v>
      </c>
      <c r="L45" s="30">
        <f t="shared" si="4"/>
        <v>2953.5521063726587</v>
      </c>
      <c r="M45" s="10">
        <f t="shared" si="5"/>
        <v>367.5048919758292</v>
      </c>
      <c r="N45" s="31">
        <f t="shared" si="6"/>
        <v>3321.056998348488</v>
      </c>
    </row>
    <row r="46" spans="1:14" s="4" customFormat="1" ht="12.75">
      <c r="A46" s="25" t="s">
        <v>485</v>
      </c>
      <c r="B46" s="26" t="s">
        <v>100</v>
      </c>
      <c r="C46" s="60">
        <v>461</v>
      </c>
      <c r="D46" s="64">
        <v>546817</v>
      </c>
      <c r="E46" s="27">
        <v>38350</v>
      </c>
      <c r="F46" s="28">
        <f t="shared" si="0"/>
        <v>6573.210873533247</v>
      </c>
      <c r="G46" s="29">
        <f t="shared" si="1"/>
        <v>0.00031310039826233096</v>
      </c>
      <c r="H46" s="7">
        <f t="shared" si="2"/>
        <v>14.258591916558018</v>
      </c>
      <c r="I46" s="7">
        <f t="shared" si="7"/>
        <v>1963.2108735332463</v>
      </c>
      <c r="J46" s="7">
        <f t="shared" si="8"/>
        <v>1963.2108735332463</v>
      </c>
      <c r="K46" s="7">
        <f t="shared" si="3"/>
        <v>0.00024849892880774913</v>
      </c>
      <c r="L46" s="30">
        <f t="shared" si="4"/>
        <v>14653.09863867709</v>
      </c>
      <c r="M46" s="10">
        <f t="shared" si="5"/>
        <v>3901.433182281661</v>
      </c>
      <c r="N46" s="31">
        <f t="shared" si="6"/>
        <v>18554.53182095875</v>
      </c>
    </row>
    <row r="47" spans="1:14" s="4" customFormat="1" ht="12.75">
      <c r="A47" s="25" t="s">
        <v>496</v>
      </c>
      <c r="B47" s="26" t="s">
        <v>399</v>
      </c>
      <c r="C47" s="59">
        <v>1521</v>
      </c>
      <c r="D47" s="64">
        <v>4068843</v>
      </c>
      <c r="E47" s="27">
        <v>203950</v>
      </c>
      <c r="F47" s="28">
        <f t="shared" si="0"/>
        <v>30344.252037264036</v>
      </c>
      <c r="G47" s="29">
        <f t="shared" si="1"/>
        <v>0.0014453815008574381</v>
      </c>
      <c r="H47" s="7">
        <f t="shared" si="2"/>
        <v>19.950198578082862</v>
      </c>
      <c r="I47" s="7">
        <f t="shared" si="7"/>
        <v>15134.252037264034</v>
      </c>
      <c r="J47" s="7">
        <f t="shared" si="8"/>
        <v>15134.252037264034</v>
      </c>
      <c r="K47" s="7">
        <f t="shared" si="3"/>
        <v>0.0019156604470094989</v>
      </c>
      <c r="L47" s="30">
        <f t="shared" si="4"/>
        <v>67643.8542401281</v>
      </c>
      <c r="M47" s="10">
        <f t="shared" si="5"/>
        <v>30075.869018049132</v>
      </c>
      <c r="N47" s="31">
        <f t="shared" si="6"/>
        <v>97719.72325817723</v>
      </c>
    </row>
    <row r="48" spans="1:14" s="4" customFormat="1" ht="12.75">
      <c r="A48" s="25" t="s">
        <v>484</v>
      </c>
      <c r="B48" s="26" t="s">
        <v>75</v>
      </c>
      <c r="C48" s="61">
        <v>1525</v>
      </c>
      <c r="D48" s="64">
        <v>1767720</v>
      </c>
      <c r="E48" s="27">
        <v>146000</v>
      </c>
      <c r="F48" s="28">
        <f t="shared" si="0"/>
        <v>18464.198630136987</v>
      </c>
      <c r="G48" s="29">
        <f t="shared" si="1"/>
        <v>0.0008795013663669641</v>
      </c>
      <c r="H48" s="7">
        <f t="shared" si="2"/>
        <v>12.107671232876712</v>
      </c>
      <c r="I48" s="7">
        <f t="shared" si="7"/>
        <v>3214.1986301369852</v>
      </c>
      <c r="J48" s="7">
        <f t="shared" si="8"/>
        <v>3214.1986301369852</v>
      </c>
      <c r="K48" s="7">
        <f t="shared" si="3"/>
        <v>0.00040684621674231435</v>
      </c>
      <c r="L48" s="30">
        <f t="shared" si="4"/>
        <v>41160.663945973916</v>
      </c>
      <c r="M48" s="10">
        <f t="shared" si="5"/>
        <v>6387.485602854335</v>
      </c>
      <c r="N48" s="31">
        <f t="shared" si="6"/>
        <v>47548.14954882825</v>
      </c>
    </row>
    <row r="49" spans="1:14" s="4" customFormat="1" ht="12.75">
      <c r="A49" s="9" t="s">
        <v>483</v>
      </c>
      <c r="B49" s="26" t="s">
        <v>17</v>
      </c>
      <c r="C49" s="8">
        <v>68</v>
      </c>
      <c r="D49" s="64">
        <v>177899</v>
      </c>
      <c r="E49" s="27">
        <v>8150</v>
      </c>
      <c r="F49" s="28">
        <f t="shared" si="0"/>
        <v>1484.3106748466257</v>
      </c>
      <c r="G49" s="29">
        <f t="shared" si="1"/>
        <v>7.070186433707102E-05</v>
      </c>
      <c r="H49" s="7">
        <f t="shared" si="2"/>
        <v>21.828098159509203</v>
      </c>
      <c r="I49" s="7">
        <f t="shared" si="7"/>
        <v>804.3106748466258</v>
      </c>
      <c r="J49" s="7">
        <f t="shared" si="8"/>
        <v>804.3106748466258</v>
      </c>
      <c r="K49" s="7">
        <f t="shared" si="3"/>
        <v>0.00010180788208874984</v>
      </c>
      <c r="L49" s="30">
        <f t="shared" si="4"/>
        <v>3308.8472509749236</v>
      </c>
      <c r="M49" s="10">
        <f t="shared" si="5"/>
        <v>1598.3837487933727</v>
      </c>
      <c r="N49" s="31">
        <f t="shared" si="6"/>
        <v>4907.230999768296</v>
      </c>
    </row>
    <row r="50" spans="1:14" s="4" customFormat="1" ht="12.75">
      <c r="A50" s="25" t="s">
        <v>491</v>
      </c>
      <c r="B50" s="26" t="s">
        <v>255</v>
      </c>
      <c r="C50" s="59">
        <v>33039</v>
      </c>
      <c r="D50" s="64">
        <v>49871763.4</v>
      </c>
      <c r="E50" s="27">
        <v>2481850</v>
      </c>
      <c r="F50" s="28">
        <f t="shared" si="0"/>
        <v>663905.228346838</v>
      </c>
      <c r="G50" s="29">
        <f t="shared" si="1"/>
        <v>0.03162366085664685</v>
      </c>
      <c r="H50" s="7">
        <f t="shared" si="2"/>
        <v>20.0945920986361</v>
      </c>
      <c r="I50" s="7">
        <f t="shared" si="7"/>
        <v>333515.2283468381</v>
      </c>
      <c r="J50" s="7">
        <f t="shared" si="8"/>
        <v>333515.2283468381</v>
      </c>
      <c r="K50" s="7">
        <f t="shared" si="3"/>
        <v>0.04221562650379116</v>
      </c>
      <c r="L50" s="30">
        <f t="shared" si="4"/>
        <v>1479987.3280910726</v>
      </c>
      <c r="M50" s="10">
        <f t="shared" si="5"/>
        <v>662785.3361095212</v>
      </c>
      <c r="N50" s="31">
        <f t="shared" si="6"/>
        <v>2142772.6642005937</v>
      </c>
    </row>
    <row r="51" spans="1:14" s="4" customFormat="1" ht="12.75">
      <c r="A51" s="25" t="s">
        <v>486</v>
      </c>
      <c r="B51" s="26" t="s">
        <v>121</v>
      </c>
      <c r="C51" s="59">
        <v>5235</v>
      </c>
      <c r="D51" s="64">
        <v>14372103</v>
      </c>
      <c r="E51" s="27">
        <v>1404100</v>
      </c>
      <c r="F51" s="28">
        <f t="shared" si="0"/>
        <v>53584.47347411153</v>
      </c>
      <c r="G51" s="29">
        <f t="shared" si="1"/>
        <v>0.0025523781768472986</v>
      </c>
      <c r="H51" s="7">
        <f t="shared" si="2"/>
        <v>10.235811551883769</v>
      </c>
      <c r="I51" s="7">
        <f t="shared" si="7"/>
        <v>1234.47347411153</v>
      </c>
      <c r="J51" s="7">
        <f t="shared" si="8"/>
        <v>1234.47347411153</v>
      </c>
      <c r="K51" s="7">
        <f t="shared" si="3"/>
        <v>0.00015625694625774028</v>
      </c>
      <c r="L51" s="30">
        <f t="shared" si="4"/>
        <v>119451.29867645357</v>
      </c>
      <c r="M51" s="10">
        <f t="shared" si="5"/>
        <v>2453.2340562465224</v>
      </c>
      <c r="N51" s="31">
        <f t="shared" si="6"/>
        <v>121904.5327327001</v>
      </c>
    </row>
    <row r="52" spans="1:14" s="4" customFormat="1" ht="12.75">
      <c r="A52" s="25" t="s">
        <v>496</v>
      </c>
      <c r="B52" s="26" t="s">
        <v>528</v>
      </c>
      <c r="C52" s="59">
        <v>251</v>
      </c>
      <c r="D52" s="64">
        <v>239934</v>
      </c>
      <c r="E52" s="27">
        <v>13500</v>
      </c>
      <c r="F52" s="28">
        <f t="shared" si="0"/>
        <v>4460.995111111111</v>
      </c>
      <c r="G52" s="29">
        <f t="shared" si="1"/>
        <v>0.00021248966035139868</v>
      </c>
      <c r="H52" s="7">
        <f t="shared" si="2"/>
        <v>17.77288888888889</v>
      </c>
      <c r="I52" s="7">
        <f t="shared" si="7"/>
        <v>1950.9951111111113</v>
      </c>
      <c r="J52" s="7">
        <f t="shared" si="8"/>
        <v>1950.9951111111113</v>
      </c>
      <c r="K52" s="7">
        <f t="shared" si="3"/>
        <v>0.00024695268437858743</v>
      </c>
      <c r="L52" s="30">
        <f t="shared" si="4"/>
        <v>9944.516104445458</v>
      </c>
      <c r="M52" s="10">
        <f t="shared" si="5"/>
        <v>3877.1571447438228</v>
      </c>
      <c r="N52" s="31">
        <f t="shared" si="6"/>
        <v>13821.67324918928</v>
      </c>
    </row>
    <row r="53" spans="1:14" s="4" customFormat="1" ht="12.75">
      <c r="A53" s="25" t="s">
        <v>493</v>
      </c>
      <c r="B53" s="26" t="s">
        <v>331</v>
      </c>
      <c r="C53" s="59">
        <v>8514</v>
      </c>
      <c r="D53" s="64">
        <v>17630733.3</v>
      </c>
      <c r="E53" s="27">
        <v>888100</v>
      </c>
      <c r="F53" s="28">
        <f t="shared" si="0"/>
        <v>169021.57788109448</v>
      </c>
      <c r="G53" s="29">
        <f t="shared" si="1"/>
        <v>0.00805096997003113</v>
      </c>
      <c r="H53" s="7">
        <f t="shared" si="2"/>
        <v>19.85219378448373</v>
      </c>
      <c r="I53" s="7">
        <f t="shared" si="7"/>
        <v>83881.57788109449</v>
      </c>
      <c r="J53" s="7">
        <f t="shared" si="8"/>
        <v>83881.57788109449</v>
      </c>
      <c r="K53" s="7">
        <f t="shared" si="3"/>
        <v>0.01061754625097474</v>
      </c>
      <c r="L53" s="30">
        <f t="shared" si="4"/>
        <v>376785.3945974569</v>
      </c>
      <c r="M53" s="10">
        <f t="shared" si="5"/>
        <v>166695.47614030342</v>
      </c>
      <c r="N53" s="31">
        <f t="shared" si="6"/>
        <v>543480.8707377603</v>
      </c>
    </row>
    <row r="54" spans="1:14" s="4" customFormat="1" ht="12.75">
      <c r="A54" s="25" t="s">
        <v>496</v>
      </c>
      <c r="B54" s="26" t="s">
        <v>400</v>
      </c>
      <c r="C54" s="59">
        <v>509</v>
      </c>
      <c r="D54" s="64">
        <v>985119</v>
      </c>
      <c r="E54" s="27">
        <v>70300</v>
      </c>
      <c r="F54" s="28">
        <f t="shared" si="0"/>
        <v>7132.653926031295</v>
      </c>
      <c r="G54" s="29">
        <f t="shared" si="1"/>
        <v>0.00033974823383497543</v>
      </c>
      <c r="H54" s="7">
        <f t="shared" si="2"/>
        <v>14.013072546230442</v>
      </c>
      <c r="I54" s="7">
        <f t="shared" si="7"/>
        <v>2042.6539260312948</v>
      </c>
      <c r="J54" s="7">
        <f t="shared" si="8"/>
        <v>2042.6539260312948</v>
      </c>
      <c r="K54" s="7">
        <f t="shared" si="3"/>
        <v>0.0002585546562454509</v>
      </c>
      <c r="L54" s="30">
        <f t="shared" si="4"/>
        <v>15900.21734347685</v>
      </c>
      <c r="M54" s="10">
        <f t="shared" si="5"/>
        <v>4059.3081030535795</v>
      </c>
      <c r="N54" s="31">
        <f t="shared" si="6"/>
        <v>19959.52544653043</v>
      </c>
    </row>
    <row r="55" spans="1:14" s="4" customFormat="1" ht="12.75">
      <c r="A55" s="25" t="s">
        <v>492</v>
      </c>
      <c r="B55" s="26" t="s">
        <v>313</v>
      </c>
      <c r="C55" s="59">
        <v>122</v>
      </c>
      <c r="D55" s="64">
        <v>454343</v>
      </c>
      <c r="E55" s="27">
        <v>63950</v>
      </c>
      <c r="F55" s="28">
        <f t="shared" si="0"/>
        <v>866.7685066458171</v>
      </c>
      <c r="G55" s="29">
        <f t="shared" si="1"/>
        <v>4.128660556513919E-05</v>
      </c>
      <c r="H55" s="7">
        <f t="shared" si="2"/>
        <v>7.104659890539484</v>
      </c>
      <c r="I55" s="7">
        <f t="shared" si="7"/>
        <v>-353.231493354183</v>
      </c>
      <c r="J55" s="7">
        <f t="shared" si="8"/>
        <v>0</v>
      </c>
      <c r="K55" s="7">
        <f t="shared" si="3"/>
        <v>0</v>
      </c>
      <c r="L55" s="30">
        <f t="shared" si="4"/>
        <v>1932.213140448514</v>
      </c>
      <c r="M55" s="10">
        <f t="shared" si="5"/>
        <v>0</v>
      </c>
      <c r="N55" s="31">
        <f t="shared" si="6"/>
        <v>1932.213140448514</v>
      </c>
    </row>
    <row r="56" spans="1:14" s="4" customFormat="1" ht="12.75">
      <c r="A56" s="25" t="s">
        <v>496</v>
      </c>
      <c r="B56" s="26" t="s">
        <v>401</v>
      </c>
      <c r="C56" s="59">
        <v>50</v>
      </c>
      <c r="D56" s="64">
        <v>154691</v>
      </c>
      <c r="E56" s="27">
        <v>47550</v>
      </c>
      <c r="F56" s="28">
        <f t="shared" si="0"/>
        <v>162.6614090431125</v>
      </c>
      <c r="G56" s="29">
        <f t="shared" si="1"/>
        <v>7.748017359122816E-06</v>
      </c>
      <c r="H56" s="7">
        <f t="shared" si="2"/>
        <v>3.25322818086225</v>
      </c>
      <c r="I56" s="7">
        <f t="shared" si="7"/>
        <v>-337.3385909568875</v>
      </c>
      <c r="J56" s="7">
        <f t="shared" si="8"/>
        <v>0</v>
      </c>
      <c r="K56" s="7">
        <f t="shared" si="3"/>
        <v>0</v>
      </c>
      <c r="L56" s="30">
        <f t="shared" si="4"/>
        <v>362.6072124069478</v>
      </c>
      <c r="M56" s="10">
        <f t="shared" si="5"/>
        <v>0</v>
      </c>
      <c r="N56" s="31">
        <f t="shared" si="6"/>
        <v>362.6072124069478</v>
      </c>
    </row>
    <row r="57" spans="1:14" s="4" customFormat="1" ht="12.75">
      <c r="A57" s="25" t="s">
        <v>495</v>
      </c>
      <c r="B57" s="26" t="s">
        <v>371</v>
      </c>
      <c r="C57" s="59">
        <v>6668</v>
      </c>
      <c r="D57" s="64">
        <v>14435790</v>
      </c>
      <c r="E57" s="27">
        <v>814550</v>
      </c>
      <c r="F57" s="28">
        <f t="shared" si="0"/>
        <v>118173.03752992449</v>
      </c>
      <c r="G57" s="29">
        <f t="shared" si="1"/>
        <v>0.005628911931529195</v>
      </c>
      <c r="H57" s="7">
        <f t="shared" si="2"/>
        <v>17.722411147259223</v>
      </c>
      <c r="I57" s="7">
        <f t="shared" si="7"/>
        <v>51493.0375299245</v>
      </c>
      <c r="J57" s="7">
        <f t="shared" si="8"/>
        <v>51493.0375299245</v>
      </c>
      <c r="K57" s="7">
        <f t="shared" si="3"/>
        <v>0.006517875812400225</v>
      </c>
      <c r="L57" s="30">
        <f t="shared" si="4"/>
        <v>263433.0783955663</v>
      </c>
      <c r="M57" s="10">
        <f t="shared" si="5"/>
        <v>102330.65025468353</v>
      </c>
      <c r="N57" s="31">
        <f t="shared" si="6"/>
        <v>365763.72865024983</v>
      </c>
    </row>
    <row r="58" spans="1:14" s="4" customFormat="1" ht="12.75">
      <c r="A58" s="25" t="s">
        <v>487</v>
      </c>
      <c r="B58" s="26" t="s">
        <v>158</v>
      </c>
      <c r="C58" s="59">
        <v>3189</v>
      </c>
      <c r="D58" s="64">
        <v>6596078</v>
      </c>
      <c r="E58" s="27">
        <v>578950</v>
      </c>
      <c r="F58" s="28">
        <f t="shared" si="0"/>
        <v>36332.831405129975</v>
      </c>
      <c r="G58" s="29">
        <f t="shared" si="1"/>
        <v>0.0017306342671507147</v>
      </c>
      <c r="H58" s="7">
        <f t="shared" si="2"/>
        <v>11.393173849209777</v>
      </c>
      <c r="I58" s="7">
        <f t="shared" si="7"/>
        <v>4442.831405129979</v>
      </c>
      <c r="J58" s="7">
        <f t="shared" si="8"/>
        <v>4442.831405129979</v>
      </c>
      <c r="K58" s="7">
        <f t="shared" si="3"/>
        <v>0.0005623638601090552</v>
      </c>
      <c r="L58" s="30">
        <f t="shared" si="4"/>
        <v>80993.68370265345</v>
      </c>
      <c r="M58" s="10">
        <f t="shared" si="5"/>
        <v>8829.112603712167</v>
      </c>
      <c r="N58" s="31">
        <f t="shared" si="6"/>
        <v>89822.79630636562</v>
      </c>
    </row>
    <row r="59" spans="1:14" s="4" customFormat="1" ht="12.75">
      <c r="A59" s="25" t="s">
        <v>495</v>
      </c>
      <c r="B59" s="26" t="s">
        <v>372</v>
      </c>
      <c r="C59" s="59">
        <v>942</v>
      </c>
      <c r="D59" s="64">
        <v>664038</v>
      </c>
      <c r="E59" s="27">
        <v>63500</v>
      </c>
      <c r="F59" s="28">
        <f t="shared" si="0"/>
        <v>9850.768440944881</v>
      </c>
      <c r="G59" s="29">
        <f t="shared" si="1"/>
        <v>0.00046921962209801654</v>
      </c>
      <c r="H59" s="7">
        <f t="shared" si="2"/>
        <v>10.457291338582678</v>
      </c>
      <c r="I59" s="7">
        <f t="shared" si="7"/>
        <v>430.7684409448827</v>
      </c>
      <c r="J59" s="7">
        <f t="shared" si="8"/>
        <v>430.7684409448827</v>
      </c>
      <c r="K59" s="7">
        <f t="shared" si="3"/>
        <v>5.452572496521205E-05</v>
      </c>
      <c r="L59" s="30">
        <f t="shared" si="4"/>
        <v>21959.478314187174</v>
      </c>
      <c r="M59" s="10">
        <f t="shared" si="5"/>
        <v>856.0538819538292</v>
      </c>
      <c r="N59" s="31">
        <f t="shared" si="6"/>
        <v>22815.532196141005</v>
      </c>
    </row>
    <row r="60" spans="1:14" s="4" customFormat="1" ht="12.75">
      <c r="A60" s="25" t="s">
        <v>487</v>
      </c>
      <c r="B60" s="26" t="s">
        <v>159</v>
      </c>
      <c r="C60" s="59">
        <v>2732</v>
      </c>
      <c r="D60" s="64">
        <v>2194235</v>
      </c>
      <c r="E60" s="27">
        <v>185250</v>
      </c>
      <c r="F60" s="28">
        <f t="shared" si="0"/>
        <v>32359.78418353576</v>
      </c>
      <c r="G60" s="29">
        <f t="shared" si="1"/>
        <v>0.0015413869280146834</v>
      </c>
      <c r="H60" s="7">
        <f t="shared" si="2"/>
        <v>11.84472334682861</v>
      </c>
      <c r="I60" s="7">
        <f t="shared" si="7"/>
        <v>5039.784183535764</v>
      </c>
      <c r="J60" s="7">
        <f t="shared" si="8"/>
        <v>5039.784183535764</v>
      </c>
      <c r="K60" s="7">
        <f t="shared" si="3"/>
        <v>0.0006379248342165752</v>
      </c>
      <c r="L60" s="30">
        <f t="shared" si="4"/>
        <v>72136.90823108719</v>
      </c>
      <c r="M60" s="10">
        <f t="shared" si="5"/>
        <v>10015.41989720023</v>
      </c>
      <c r="N60" s="31">
        <f t="shared" si="6"/>
        <v>82152.32812828742</v>
      </c>
    </row>
    <row r="61" spans="1:14" s="4" customFormat="1" ht="12.75">
      <c r="A61" s="25" t="s">
        <v>497</v>
      </c>
      <c r="B61" s="26" t="s">
        <v>440</v>
      </c>
      <c r="C61" s="59">
        <v>7246</v>
      </c>
      <c r="D61" s="64">
        <v>9982140</v>
      </c>
      <c r="E61" s="27">
        <v>576350</v>
      </c>
      <c r="F61" s="28">
        <f t="shared" si="0"/>
        <v>125497.67752233885</v>
      </c>
      <c r="G61" s="29">
        <f t="shared" si="1"/>
        <v>0.0059778049980801565</v>
      </c>
      <c r="H61" s="7">
        <f t="shared" si="2"/>
        <v>17.319580116248808</v>
      </c>
      <c r="I61" s="7">
        <f t="shared" si="7"/>
        <v>53037.67752233886</v>
      </c>
      <c r="J61" s="7">
        <f t="shared" si="8"/>
        <v>53037.67752233886</v>
      </c>
      <c r="K61" s="7">
        <f t="shared" si="3"/>
        <v>0.006713392956627206</v>
      </c>
      <c r="L61" s="30">
        <f t="shared" si="4"/>
        <v>279761.2739101513</v>
      </c>
      <c r="M61" s="10">
        <f t="shared" si="5"/>
        <v>105400.26941904712</v>
      </c>
      <c r="N61" s="31">
        <f t="shared" si="6"/>
        <v>385161.54332919844</v>
      </c>
    </row>
    <row r="62" spans="1:14" s="4" customFormat="1" ht="12.75">
      <c r="A62" s="25" t="s">
        <v>490</v>
      </c>
      <c r="B62" s="26" t="s">
        <v>219</v>
      </c>
      <c r="C62" s="59">
        <v>2607</v>
      </c>
      <c r="D62" s="64">
        <v>4999400</v>
      </c>
      <c r="E62" s="27">
        <v>421600</v>
      </c>
      <c r="F62" s="28">
        <f t="shared" si="0"/>
        <v>30914.221537001897</v>
      </c>
      <c r="G62" s="29">
        <f t="shared" si="1"/>
        <v>0.0014725307405210944</v>
      </c>
      <c r="H62" s="7">
        <f t="shared" si="2"/>
        <v>11.858159392789373</v>
      </c>
      <c r="I62" s="7">
        <f t="shared" si="7"/>
        <v>4844.221537001896</v>
      </c>
      <c r="J62" s="7">
        <f t="shared" si="8"/>
        <v>4844.221537001896</v>
      </c>
      <c r="K62" s="7">
        <f t="shared" si="3"/>
        <v>0.0006131709431121453</v>
      </c>
      <c r="L62" s="30">
        <f t="shared" si="4"/>
        <v>68914.43865638722</v>
      </c>
      <c r="M62" s="10">
        <f t="shared" si="5"/>
        <v>9626.78380686068</v>
      </c>
      <c r="N62" s="31">
        <f t="shared" si="6"/>
        <v>78541.2224632479</v>
      </c>
    </row>
    <row r="63" spans="1:14" s="4" customFormat="1" ht="12.75">
      <c r="A63" s="25" t="s">
        <v>497</v>
      </c>
      <c r="B63" s="26" t="s">
        <v>441</v>
      </c>
      <c r="C63" s="59">
        <v>21277</v>
      </c>
      <c r="D63" s="64">
        <v>40918799.974</v>
      </c>
      <c r="E63" s="27">
        <v>2228800</v>
      </c>
      <c r="F63" s="28">
        <f t="shared" si="0"/>
        <v>390626.9324510041</v>
      </c>
      <c r="G63" s="29">
        <f t="shared" si="1"/>
        <v>0.018606652133261035</v>
      </c>
      <c r="H63" s="7">
        <f t="shared" si="2"/>
        <v>18.359117001974155</v>
      </c>
      <c r="I63" s="7">
        <f t="shared" si="7"/>
        <v>177856.9324510041</v>
      </c>
      <c r="J63" s="7">
        <f t="shared" si="8"/>
        <v>177856.9324510041</v>
      </c>
      <c r="K63" s="7">
        <f t="shared" si="3"/>
        <v>0.0225127406286028</v>
      </c>
      <c r="L63" s="30">
        <f t="shared" si="4"/>
        <v>870791.3198366165</v>
      </c>
      <c r="M63" s="10">
        <f t="shared" si="5"/>
        <v>353450.027869064</v>
      </c>
      <c r="N63" s="31">
        <f t="shared" si="6"/>
        <v>1224241.3477056804</v>
      </c>
    </row>
    <row r="64" spans="1:14" s="4" customFormat="1" ht="12.75">
      <c r="A64" s="25" t="s">
        <v>494</v>
      </c>
      <c r="B64" s="26" t="s">
        <v>342</v>
      </c>
      <c r="C64" s="59">
        <v>922</v>
      </c>
      <c r="D64" s="64">
        <v>1179936</v>
      </c>
      <c r="E64" s="27">
        <v>56400</v>
      </c>
      <c r="F64" s="28">
        <f t="shared" si="0"/>
        <v>19289.024680851064</v>
      </c>
      <c r="G64" s="29">
        <f t="shared" si="1"/>
        <v>0.0009187901355764791</v>
      </c>
      <c r="H64" s="7">
        <f t="shared" si="2"/>
        <v>20.920851063829787</v>
      </c>
      <c r="I64" s="7">
        <f t="shared" si="7"/>
        <v>10069.024680851064</v>
      </c>
      <c r="J64" s="7">
        <f t="shared" si="8"/>
        <v>10069.024680851064</v>
      </c>
      <c r="K64" s="7">
        <f t="shared" si="3"/>
        <v>0.0012745150717442296</v>
      </c>
      <c r="L64" s="30">
        <f t="shared" si="4"/>
        <v>42999.378344979224</v>
      </c>
      <c r="M64" s="10">
        <f t="shared" si="5"/>
        <v>20009.886626384407</v>
      </c>
      <c r="N64" s="31">
        <f t="shared" si="6"/>
        <v>63009.264971363635</v>
      </c>
    </row>
    <row r="65" spans="1:14" s="4" customFormat="1" ht="12.75">
      <c r="A65" s="9" t="s">
        <v>483</v>
      </c>
      <c r="B65" s="26" t="s">
        <v>18</v>
      </c>
      <c r="C65" s="8">
        <v>1027</v>
      </c>
      <c r="D65" s="64">
        <v>522809</v>
      </c>
      <c r="E65" s="27">
        <v>32600</v>
      </c>
      <c r="F65" s="28">
        <f t="shared" si="0"/>
        <v>16470.087208588957</v>
      </c>
      <c r="G65" s="29">
        <f t="shared" si="1"/>
        <v>0.0007845162681739184</v>
      </c>
      <c r="H65" s="7">
        <f t="shared" si="2"/>
        <v>16.03708588957055</v>
      </c>
      <c r="I65" s="7">
        <f t="shared" si="7"/>
        <v>6200.087208588957</v>
      </c>
      <c r="J65" s="7">
        <f t="shared" si="8"/>
        <v>6200.087208588957</v>
      </c>
      <c r="K65" s="7">
        <f t="shared" si="3"/>
        <v>0.0007847934476219127</v>
      </c>
      <c r="L65" s="30">
        <f t="shared" si="4"/>
        <v>36715.36135053938</v>
      </c>
      <c r="M65" s="10">
        <f t="shared" si="5"/>
        <v>12321.25712766403</v>
      </c>
      <c r="N65" s="31">
        <f t="shared" si="6"/>
        <v>49036.61847820341</v>
      </c>
    </row>
    <row r="66" spans="1:14" s="4" customFormat="1" ht="12.75">
      <c r="A66" s="25" t="s">
        <v>486</v>
      </c>
      <c r="B66" s="26" t="s">
        <v>122</v>
      </c>
      <c r="C66" s="59">
        <v>2686</v>
      </c>
      <c r="D66" s="64">
        <v>5378304</v>
      </c>
      <c r="E66" s="27">
        <v>695050</v>
      </c>
      <c r="F66" s="28">
        <f t="shared" si="0"/>
        <v>20784.295437738292</v>
      </c>
      <c r="G66" s="29">
        <f t="shared" si="1"/>
        <v>0.0009900140592416205</v>
      </c>
      <c r="H66" s="7">
        <f t="shared" si="2"/>
        <v>7.738010215092439</v>
      </c>
      <c r="I66" s="7">
        <f t="shared" si="7"/>
        <v>-6075.704562261709</v>
      </c>
      <c r="J66" s="7">
        <f t="shared" si="8"/>
        <v>0</v>
      </c>
      <c r="K66" s="7">
        <f t="shared" si="3"/>
        <v>0</v>
      </c>
      <c r="L66" s="30">
        <f t="shared" si="4"/>
        <v>46332.65797250784</v>
      </c>
      <c r="M66" s="10">
        <f t="shared" si="5"/>
        <v>0</v>
      </c>
      <c r="N66" s="31">
        <f t="shared" si="6"/>
        <v>46332.65797250784</v>
      </c>
    </row>
    <row r="67" spans="1:14" s="4" customFormat="1" ht="12.75">
      <c r="A67" s="25" t="s">
        <v>489</v>
      </c>
      <c r="B67" s="26" t="s">
        <v>202</v>
      </c>
      <c r="C67" s="59">
        <v>3120</v>
      </c>
      <c r="D67" s="64">
        <v>8148968</v>
      </c>
      <c r="E67" s="27">
        <v>950550</v>
      </c>
      <c r="F67" s="28">
        <f t="shared" si="0"/>
        <v>26747.441123560046</v>
      </c>
      <c r="G67" s="29">
        <f t="shared" si="1"/>
        <v>0.0012740553482020495</v>
      </c>
      <c r="H67" s="7">
        <f t="shared" si="2"/>
        <v>8.572897796012835</v>
      </c>
      <c r="I67" s="7">
        <f t="shared" si="7"/>
        <v>-4452.558876439954</v>
      </c>
      <c r="J67" s="7">
        <f t="shared" si="8"/>
        <v>0</v>
      </c>
      <c r="K67" s="7">
        <f t="shared" si="3"/>
        <v>0</v>
      </c>
      <c r="L67" s="30">
        <f t="shared" si="4"/>
        <v>59625.79029585591</v>
      </c>
      <c r="M67" s="10">
        <f t="shared" si="5"/>
        <v>0</v>
      </c>
      <c r="N67" s="31">
        <f t="shared" si="6"/>
        <v>59625.79029585591</v>
      </c>
    </row>
    <row r="68" spans="1:14" s="4" customFormat="1" ht="12.75">
      <c r="A68" s="25" t="s">
        <v>489</v>
      </c>
      <c r="B68" s="26" t="s">
        <v>203</v>
      </c>
      <c r="C68" s="59">
        <v>2165</v>
      </c>
      <c r="D68" s="64">
        <v>6506976</v>
      </c>
      <c r="E68" s="27">
        <v>726550</v>
      </c>
      <c r="F68" s="28">
        <f t="shared" si="0"/>
        <v>19389.722716949967</v>
      </c>
      <c r="G68" s="29">
        <f t="shared" si="1"/>
        <v>0.0009235866643678725</v>
      </c>
      <c r="H68" s="7">
        <f t="shared" si="2"/>
        <v>8.95599201706696</v>
      </c>
      <c r="I68" s="7">
        <f t="shared" si="7"/>
        <v>-2260.2772830500326</v>
      </c>
      <c r="J68" s="7">
        <f t="shared" si="8"/>
        <v>0</v>
      </c>
      <c r="K68" s="7">
        <f t="shared" si="3"/>
        <v>0</v>
      </c>
      <c r="L68" s="30">
        <f t="shared" si="4"/>
        <v>43223.85589241643</v>
      </c>
      <c r="M68" s="10">
        <f t="shared" si="5"/>
        <v>0</v>
      </c>
      <c r="N68" s="31">
        <f t="shared" si="6"/>
        <v>43223.85589241643</v>
      </c>
    </row>
    <row r="69" spans="1:14" s="4" customFormat="1" ht="12.75">
      <c r="A69" s="25" t="s">
        <v>493</v>
      </c>
      <c r="B69" s="26" t="s">
        <v>332</v>
      </c>
      <c r="C69" s="59">
        <v>3061</v>
      </c>
      <c r="D69" s="64">
        <v>2945765</v>
      </c>
      <c r="E69" s="27">
        <v>219500</v>
      </c>
      <c r="F69" s="28">
        <f t="shared" si="0"/>
        <v>41079.66589977221</v>
      </c>
      <c r="G69" s="29">
        <f t="shared" si="1"/>
        <v>0.001956739255922963</v>
      </c>
      <c r="H69" s="7">
        <f t="shared" si="2"/>
        <v>13.420341685649202</v>
      </c>
      <c r="I69" s="7">
        <f t="shared" si="7"/>
        <v>10469.665899772208</v>
      </c>
      <c r="J69" s="7">
        <f t="shared" si="8"/>
        <v>10469.665899772208</v>
      </c>
      <c r="K69" s="7">
        <f t="shared" si="3"/>
        <v>0.0013252273589877065</v>
      </c>
      <c r="L69" s="30">
        <f t="shared" si="4"/>
        <v>91575.39717719465</v>
      </c>
      <c r="M69" s="10">
        <f t="shared" si="5"/>
        <v>20806.069536106992</v>
      </c>
      <c r="N69" s="31">
        <f t="shared" si="6"/>
        <v>112381.46671330165</v>
      </c>
    </row>
    <row r="70" spans="1:14" s="4" customFormat="1" ht="12.75">
      <c r="A70" s="25" t="s">
        <v>493</v>
      </c>
      <c r="B70" s="26" t="s">
        <v>333</v>
      </c>
      <c r="C70" s="59">
        <v>2889</v>
      </c>
      <c r="D70" s="64">
        <v>3477865</v>
      </c>
      <c r="E70" s="27">
        <v>237050</v>
      </c>
      <c r="F70" s="28">
        <f t="shared" si="0"/>
        <v>42385.79196372073</v>
      </c>
      <c r="G70" s="29">
        <f t="shared" si="1"/>
        <v>0.0020189536894275545</v>
      </c>
      <c r="H70" s="7">
        <f t="shared" si="2"/>
        <v>14.671440624340857</v>
      </c>
      <c r="I70" s="7">
        <f t="shared" si="7"/>
        <v>13495.791963720736</v>
      </c>
      <c r="J70" s="7">
        <f t="shared" si="8"/>
        <v>13495.791963720736</v>
      </c>
      <c r="K70" s="7">
        <f t="shared" si="3"/>
        <v>0.0017082677625766718</v>
      </c>
      <c r="L70" s="30">
        <f t="shared" si="4"/>
        <v>94487.03266520955</v>
      </c>
      <c r="M70" s="10">
        <f t="shared" si="5"/>
        <v>26819.803872453747</v>
      </c>
      <c r="N70" s="31">
        <f t="shared" si="6"/>
        <v>121306.8365376633</v>
      </c>
    </row>
    <row r="71" spans="1:14" s="4" customFormat="1" ht="12.75">
      <c r="A71" s="25" t="s">
        <v>492</v>
      </c>
      <c r="B71" s="26" t="s">
        <v>314</v>
      </c>
      <c r="C71" s="59">
        <v>116</v>
      </c>
      <c r="D71" s="64">
        <v>305724</v>
      </c>
      <c r="E71" s="27">
        <v>73850</v>
      </c>
      <c r="F71" s="28">
        <f t="shared" si="0"/>
        <v>480.21643872714964</v>
      </c>
      <c r="G71" s="29">
        <f t="shared" si="1"/>
        <v>2.28740506139839E-05</v>
      </c>
      <c r="H71" s="7">
        <f t="shared" si="2"/>
        <v>4.1397968855788765</v>
      </c>
      <c r="I71" s="7">
        <f t="shared" si="7"/>
        <v>-679.7835612728503</v>
      </c>
      <c r="J71" s="7">
        <f t="shared" si="8"/>
        <v>0</v>
      </c>
      <c r="K71" s="7">
        <f t="shared" si="3"/>
        <v>0</v>
      </c>
      <c r="L71" s="30">
        <f t="shared" si="4"/>
        <v>1070.5055687344463</v>
      </c>
      <c r="M71" s="10">
        <f t="shared" si="5"/>
        <v>0</v>
      </c>
      <c r="N71" s="31">
        <f t="shared" si="6"/>
        <v>1070.5055687344463</v>
      </c>
    </row>
    <row r="72" spans="1:14" s="4" customFormat="1" ht="12.75">
      <c r="A72" s="25" t="s">
        <v>491</v>
      </c>
      <c r="B72" s="26" t="s">
        <v>256</v>
      </c>
      <c r="C72" s="59">
        <v>1290</v>
      </c>
      <c r="D72" s="64">
        <v>993724</v>
      </c>
      <c r="E72" s="27">
        <v>63100</v>
      </c>
      <c r="F72" s="28">
        <f t="shared" si="0"/>
        <v>20315.435182250396</v>
      </c>
      <c r="G72" s="29">
        <f t="shared" si="1"/>
        <v>0.0009676809353624332</v>
      </c>
      <c r="H72" s="7">
        <f t="shared" si="2"/>
        <v>15.748399366085579</v>
      </c>
      <c r="I72" s="7">
        <f t="shared" si="7"/>
        <v>7415.435182250397</v>
      </c>
      <c r="J72" s="7">
        <f t="shared" si="8"/>
        <v>7415.435182250397</v>
      </c>
      <c r="K72" s="7">
        <f t="shared" si="3"/>
        <v>0.000938629529957783</v>
      </c>
      <c r="L72" s="30">
        <f t="shared" si="4"/>
        <v>45287.46777496187</v>
      </c>
      <c r="M72" s="10">
        <f t="shared" si="5"/>
        <v>14736.483620337194</v>
      </c>
      <c r="N72" s="31">
        <f t="shared" si="6"/>
        <v>60023.95139529907</v>
      </c>
    </row>
    <row r="73" spans="1:14" s="4" customFormat="1" ht="12.75">
      <c r="A73" s="25" t="s">
        <v>491</v>
      </c>
      <c r="B73" s="26" t="s">
        <v>257</v>
      </c>
      <c r="C73" s="59">
        <v>1492</v>
      </c>
      <c r="D73" s="64">
        <v>1545871</v>
      </c>
      <c r="E73" s="27">
        <v>108500</v>
      </c>
      <c r="F73" s="28">
        <f t="shared" si="0"/>
        <v>21257.507207373274</v>
      </c>
      <c r="G73" s="29">
        <f t="shared" si="1"/>
        <v>0.0010125544578969727</v>
      </c>
      <c r="H73" s="7">
        <f t="shared" si="2"/>
        <v>14.247658986175114</v>
      </c>
      <c r="I73" s="7">
        <f t="shared" si="7"/>
        <v>6337.507207373271</v>
      </c>
      <c r="J73" s="7">
        <f t="shared" si="8"/>
        <v>6337.507207373271</v>
      </c>
      <c r="K73" s="7">
        <f t="shared" si="3"/>
        <v>0.0008021877698289845</v>
      </c>
      <c r="L73" s="30">
        <f t="shared" si="4"/>
        <v>47387.54862957832</v>
      </c>
      <c r="M73" s="10">
        <f t="shared" si="5"/>
        <v>12594.347986315057</v>
      </c>
      <c r="N73" s="31">
        <f t="shared" si="6"/>
        <v>59981.896615893376</v>
      </c>
    </row>
    <row r="74" spans="1:14" s="4" customFormat="1" ht="12.75">
      <c r="A74" s="25" t="s">
        <v>489</v>
      </c>
      <c r="B74" s="26" t="s">
        <v>204</v>
      </c>
      <c r="C74" s="59">
        <v>806</v>
      </c>
      <c r="D74" s="64">
        <v>1765933</v>
      </c>
      <c r="E74" s="27">
        <v>189150</v>
      </c>
      <c r="F74" s="28">
        <f t="shared" si="0"/>
        <v>7524.937869415808</v>
      </c>
      <c r="G74" s="29">
        <f t="shared" si="1"/>
        <v>0.00035843381402838676</v>
      </c>
      <c r="H74" s="7">
        <f t="shared" si="2"/>
        <v>9.336151202749141</v>
      </c>
      <c r="I74" s="7">
        <f t="shared" si="7"/>
        <v>-535.0621305841922</v>
      </c>
      <c r="J74" s="7">
        <f t="shared" si="8"/>
        <v>0</v>
      </c>
      <c r="K74" s="7">
        <f t="shared" si="3"/>
        <v>0</v>
      </c>
      <c r="L74" s="30">
        <f t="shared" si="4"/>
        <v>16774.7024965285</v>
      </c>
      <c r="M74" s="10">
        <f t="shared" si="5"/>
        <v>0</v>
      </c>
      <c r="N74" s="31">
        <f t="shared" si="6"/>
        <v>16774.7024965285</v>
      </c>
    </row>
    <row r="75" spans="1:14" s="4" customFormat="1" ht="12.75">
      <c r="A75" s="25" t="s">
        <v>491</v>
      </c>
      <c r="B75" s="26" t="s">
        <v>258</v>
      </c>
      <c r="C75" s="59">
        <v>9482</v>
      </c>
      <c r="D75" s="64">
        <v>14772941.996</v>
      </c>
      <c r="E75" s="27">
        <v>707400</v>
      </c>
      <c r="F75" s="28">
        <f t="shared" si="0"/>
        <v>198016.73170210913</v>
      </c>
      <c r="G75" s="29">
        <f t="shared" si="1"/>
        <v>0.009432090153713508</v>
      </c>
      <c r="H75" s="7">
        <f t="shared" si="2"/>
        <v>20.883435108849305</v>
      </c>
      <c r="I75" s="7">
        <f t="shared" si="7"/>
        <v>103196.73170210911</v>
      </c>
      <c r="J75" s="7">
        <f t="shared" si="8"/>
        <v>103196.73170210911</v>
      </c>
      <c r="K75" s="7">
        <f t="shared" si="3"/>
        <v>0.013062416080796285</v>
      </c>
      <c r="L75" s="30">
        <f t="shared" si="4"/>
        <v>441421.8191937922</v>
      </c>
      <c r="M75" s="10">
        <f t="shared" si="5"/>
        <v>205079.93246850168</v>
      </c>
      <c r="N75" s="31">
        <f t="shared" si="6"/>
        <v>646501.7516622939</v>
      </c>
    </row>
    <row r="76" spans="1:14" s="4" customFormat="1" ht="12.75">
      <c r="A76" s="9" t="s">
        <v>483</v>
      </c>
      <c r="B76" s="26" t="s">
        <v>19</v>
      </c>
      <c r="C76" s="8">
        <v>610</v>
      </c>
      <c r="D76" s="64">
        <v>499156</v>
      </c>
      <c r="E76" s="27">
        <v>35700</v>
      </c>
      <c r="F76" s="28">
        <f t="shared" si="0"/>
        <v>8528.996078431372</v>
      </c>
      <c r="G76" s="29">
        <f t="shared" si="1"/>
        <v>0.0004062599116798614</v>
      </c>
      <c r="H76" s="7">
        <f t="shared" si="2"/>
        <v>13.981960784313726</v>
      </c>
      <c r="I76" s="7">
        <f t="shared" si="7"/>
        <v>2428.996078431373</v>
      </c>
      <c r="J76" s="7">
        <f t="shared" si="8"/>
        <v>2428.996078431373</v>
      </c>
      <c r="K76" s="7">
        <f t="shared" si="3"/>
        <v>0.0003074569989937445</v>
      </c>
      <c r="L76" s="30">
        <f t="shared" si="4"/>
        <v>19012.963866617512</v>
      </c>
      <c r="M76" s="10">
        <f t="shared" si="5"/>
        <v>4827.074884201788</v>
      </c>
      <c r="N76" s="31">
        <f t="shared" si="6"/>
        <v>23840.0387508193</v>
      </c>
    </row>
    <row r="77" spans="1:14" s="4" customFormat="1" ht="12.75">
      <c r="A77" s="25" t="s">
        <v>484</v>
      </c>
      <c r="B77" s="26" t="s">
        <v>76</v>
      </c>
      <c r="C77" s="61">
        <v>5210</v>
      </c>
      <c r="D77" s="64">
        <v>13350341.2256</v>
      </c>
      <c r="E77" s="27">
        <v>961500</v>
      </c>
      <c r="F77" s="28">
        <f t="shared" si="0"/>
        <v>72340.38251209153</v>
      </c>
      <c r="G77" s="29">
        <f t="shared" si="1"/>
        <v>0.003445774524925662</v>
      </c>
      <c r="H77" s="7">
        <f t="shared" si="2"/>
        <v>13.884910271034842</v>
      </c>
      <c r="I77" s="7">
        <f t="shared" si="7"/>
        <v>20240.382512091528</v>
      </c>
      <c r="J77" s="7">
        <f t="shared" si="8"/>
        <v>20240.382512091528</v>
      </c>
      <c r="K77" s="7">
        <f t="shared" si="3"/>
        <v>0.002561983249339754</v>
      </c>
      <c r="L77" s="30">
        <f t="shared" si="4"/>
        <v>161262.24776652097</v>
      </c>
      <c r="M77" s="10">
        <f t="shared" si="5"/>
        <v>40223.137014634136</v>
      </c>
      <c r="N77" s="31">
        <f t="shared" si="6"/>
        <v>201485.3847811551</v>
      </c>
    </row>
    <row r="78" spans="1:14" s="4" customFormat="1" ht="12.75">
      <c r="A78" s="25" t="s">
        <v>494</v>
      </c>
      <c r="B78" s="26" t="s">
        <v>343</v>
      </c>
      <c r="C78" s="59">
        <v>70</v>
      </c>
      <c r="D78" s="64">
        <v>150955</v>
      </c>
      <c r="E78" s="27">
        <v>12050</v>
      </c>
      <c r="F78" s="28">
        <f t="shared" si="0"/>
        <v>876.9170124481328</v>
      </c>
      <c r="G78" s="29">
        <f t="shared" si="1"/>
        <v>4.177000724958335E-05</v>
      </c>
      <c r="H78" s="7">
        <f t="shared" si="2"/>
        <v>12.527385892116182</v>
      </c>
      <c r="I78" s="7">
        <f t="shared" si="7"/>
        <v>176.91701244813277</v>
      </c>
      <c r="J78" s="7">
        <f t="shared" si="8"/>
        <v>176.91701244813277</v>
      </c>
      <c r="K78" s="7">
        <f t="shared" si="3"/>
        <v>2.239376761504255E-05</v>
      </c>
      <c r="L78" s="30">
        <f t="shared" si="4"/>
        <v>1954.8363392805006</v>
      </c>
      <c r="M78" s="10">
        <f t="shared" si="5"/>
        <v>351.58215155616807</v>
      </c>
      <c r="N78" s="31">
        <f t="shared" si="6"/>
        <v>2306.4184908366688</v>
      </c>
    </row>
    <row r="79" spans="1:14" s="4" customFormat="1" ht="12.75">
      <c r="A79" s="25" t="s">
        <v>489</v>
      </c>
      <c r="B79" s="26" t="s">
        <v>205</v>
      </c>
      <c r="C79" s="59">
        <v>2755</v>
      </c>
      <c r="D79" s="64">
        <v>6078758</v>
      </c>
      <c r="E79" s="27">
        <v>910650</v>
      </c>
      <c r="F79" s="28">
        <f t="shared" si="0"/>
        <v>18390.137033986714</v>
      </c>
      <c r="G79" s="29">
        <f t="shared" si="1"/>
        <v>0.0008759736056276939</v>
      </c>
      <c r="H79" s="7">
        <f t="shared" si="2"/>
        <v>6.67518585625652</v>
      </c>
      <c r="I79" s="7">
        <f t="shared" si="7"/>
        <v>-9159.862966013288</v>
      </c>
      <c r="J79" s="7">
        <f t="shared" si="8"/>
        <v>0</v>
      </c>
      <c r="K79" s="7">
        <f t="shared" si="3"/>
        <v>0</v>
      </c>
      <c r="L79" s="30">
        <f t="shared" si="4"/>
        <v>40995.564743376075</v>
      </c>
      <c r="M79" s="10">
        <f t="shared" si="5"/>
        <v>0</v>
      </c>
      <c r="N79" s="31">
        <f t="shared" si="6"/>
        <v>40995.564743376075</v>
      </c>
    </row>
    <row r="80" spans="1:14" s="4" customFormat="1" ht="12.75">
      <c r="A80" s="25" t="s">
        <v>486</v>
      </c>
      <c r="B80" s="26" t="s">
        <v>123</v>
      </c>
      <c r="C80" s="59">
        <v>824</v>
      </c>
      <c r="D80" s="64">
        <v>2210721</v>
      </c>
      <c r="E80" s="27">
        <v>309600</v>
      </c>
      <c r="F80" s="28">
        <f t="shared" si="0"/>
        <v>5883.8310852713175</v>
      </c>
      <c r="G80" s="29">
        <f t="shared" si="1"/>
        <v>0.00028026331294564005</v>
      </c>
      <c r="H80" s="7">
        <f t="shared" si="2"/>
        <v>7.140571705426357</v>
      </c>
      <c r="I80" s="7">
        <f t="shared" si="7"/>
        <v>-2356.168914728682</v>
      </c>
      <c r="J80" s="7">
        <f t="shared" si="8"/>
        <v>0</v>
      </c>
      <c r="K80" s="7">
        <f t="shared" si="3"/>
        <v>0</v>
      </c>
      <c r="L80" s="30">
        <f t="shared" si="4"/>
        <v>13116.323045855954</v>
      </c>
      <c r="M80" s="10">
        <f t="shared" si="5"/>
        <v>0</v>
      </c>
      <c r="N80" s="31">
        <f t="shared" si="6"/>
        <v>13116.323045855954</v>
      </c>
    </row>
    <row r="81" spans="1:14" s="4" customFormat="1" ht="12.75">
      <c r="A81" s="25" t="s">
        <v>495</v>
      </c>
      <c r="B81" s="26" t="s">
        <v>373</v>
      </c>
      <c r="C81" s="59">
        <v>1078</v>
      </c>
      <c r="D81" s="64">
        <v>1029547</v>
      </c>
      <c r="E81" s="27">
        <v>67750</v>
      </c>
      <c r="F81" s="28">
        <f t="shared" si="0"/>
        <v>16381.574405904059</v>
      </c>
      <c r="G81" s="29">
        <f t="shared" si="1"/>
        <v>0.0007803001560933607</v>
      </c>
      <c r="H81" s="7">
        <f t="shared" si="2"/>
        <v>15.196265682656827</v>
      </c>
      <c r="I81" s="7">
        <f t="shared" si="7"/>
        <v>5601.57440590406</v>
      </c>
      <c r="J81" s="7">
        <f t="shared" si="8"/>
        <v>5601.57440590406</v>
      </c>
      <c r="K81" s="7">
        <f t="shared" si="3"/>
        <v>0.0007090350090608795</v>
      </c>
      <c r="L81" s="30">
        <f t="shared" si="4"/>
        <v>36518.04730516928</v>
      </c>
      <c r="M81" s="10">
        <f t="shared" si="5"/>
        <v>11131.84964225581</v>
      </c>
      <c r="N81" s="31">
        <f t="shared" si="6"/>
        <v>47649.89694742509</v>
      </c>
    </row>
    <row r="82" spans="1:14" s="4" customFormat="1" ht="12.75">
      <c r="A82" s="25" t="s">
        <v>486</v>
      </c>
      <c r="B82" s="26" t="s">
        <v>124</v>
      </c>
      <c r="C82" s="59">
        <v>934</v>
      </c>
      <c r="D82" s="64">
        <v>2354010</v>
      </c>
      <c r="E82" s="27">
        <v>410300</v>
      </c>
      <c r="F82" s="28">
        <f t="shared" si="0"/>
        <v>5358.628661954667</v>
      </c>
      <c r="G82" s="29">
        <f t="shared" si="1"/>
        <v>0.0002552464542029973</v>
      </c>
      <c r="H82" s="7">
        <f t="shared" si="2"/>
        <v>5.737289787960029</v>
      </c>
      <c r="I82" s="7">
        <f t="shared" si="7"/>
        <v>-3981.371338045333</v>
      </c>
      <c r="J82" s="7">
        <f t="shared" si="8"/>
        <v>0</v>
      </c>
      <c r="K82" s="7">
        <f t="shared" si="3"/>
        <v>0</v>
      </c>
      <c r="L82" s="30">
        <f t="shared" si="4"/>
        <v>11945.534056700273</v>
      </c>
      <c r="M82" s="10">
        <f t="shared" si="5"/>
        <v>0</v>
      </c>
      <c r="N82" s="31">
        <f t="shared" si="6"/>
        <v>11945.534056700273</v>
      </c>
    </row>
    <row r="83" spans="1:14" s="4" customFormat="1" ht="12.75">
      <c r="A83" s="25" t="s">
        <v>490</v>
      </c>
      <c r="B83" s="26" t="s">
        <v>220</v>
      </c>
      <c r="C83" s="59">
        <v>1597</v>
      </c>
      <c r="D83" s="64">
        <v>2577515</v>
      </c>
      <c r="E83" s="27">
        <v>169100</v>
      </c>
      <c r="F83" s="28">
        <f t="shared" si="0"/>
        <v>24342.35041395624</v>
      </c>
      <c r="G83" s="29">
        <f t="shared" si="1"/>
        <v>0.0011594941583175067</v>
      </c>
      <c r="H83" s="7">
        <f t="shared" si="2"/>
        <v>15.242548787699587</v>
      </c>
      <c r="I83" s="7">
        <f t="shared" si="7"/>
        <v>8372.35041395624</v>
      </c>
      <c r="J83" s="7">
        <f t="shared" si="8"/>
        <v>8372.35041395624</v>
      </c>
      <c r="K83" s="7">
        <f t="shared" si="3"/>
        <v>0.0010597537623285823</v>
      </c>
      <c r="L83" s="30">
        <f t="shared" si="4"/>
        <v>54264.32660925932</v>
      </c>
      <c r="M83" s="10">
        <f t="shared" si="5"/>
        <v>16638.134068558742</v>
      </c>
      <c r="N83" s="31">
        <f t="shared" si="6"/>
        <v>70902.46067781806</v>
      </c>
    </row>
    <row r="84" spans="1:14" s="4" customFormat="1" ht="12.75">
      <c r="A84" s="25" t="s">
        <v>492</v>
      </c>
      <c r="B84" s="26" t="s">
        <v>315</v>
      </c>
      <c r="C84" s="59">
        <v>1250</v>
      </c>
      <c r="D84" s="64">
        <v>1004379</v>
      </c>
      <c r="E84" s="27">
        <v>54300</v>
      </c>
      <c r="F84" s="28">
        <f t="shared" si="0"/>
        <v>23121.063535911602</v>
      </c>
      <c r="G84" s="29">
        <f t="shared" si="1"/>
        <v>0.0011013208522627758</v>
      </c>
      <c r="H84" s="7">
        <f t="shared" si="2"/>
        <v>18.496850828729283</v>
      </c>
      <c r="I84" s="7">
        <f t="shared" si="7"/>
        <v>10621.063535911604</v>
      </c>
      <c r="J84" s="7">
        <f t="shared" si="8"/>
        <v>10621.063535911604</v>
      </c>
      <c r="K84" s="7">
        <f t="shared" si="3"/>
        <v>0.001344390939890738</v>
      </c>
      <c r="L84" s="30">
        <f t="shared" si="4"/>
        <v>51541.81588589791</v>
      </c>
      <c r="M84" s="10">
        <f t="shared" si="5"/>
        <v>21106.937756284584</v>
      </c>
      <c r="N84" s="31">
        <f t="shared" si="6"/>
        <v>72648.75364218249</v>
      </c>
    </row>
    <row r="85" spans="1:14" s="4" customFormat="1" ht="12.75">
      <c r="A85" s="25" t="s">
        <v>484</v>
      </c>
      <c r="B85" s="26" t="s">
        <v>77</v>
      </c>
      <c r="C85" s="61">
        <v>20278</v>
      </c>
      <c r="D85" s="64">
        <v>34886505.24</v>
      </c>
      <c r="E85" s="27">
        <v>2000400</v>
      </c>
      <c r="F85" s="28">
        <f t="shared" si="0"/>
        <v>353643.5479187763</v>
      </c>
      <c r="G85" s="29">
        <f t="shared" si="1"/>
        <v>0.01684503020313951</v>
      </c>
      <c r="H85" s="7">
        <f t="shared" si="2"/>
        <v>17.439764667066587</v>
      </c>
      <c r="I85" s="7">
        <f t="shared" si="7"/>
        <v>150863.54791877625</v>
      </c>
      <c r="J85" s="7">
        <f t="shared" si="8"/>
        <v>150863.54791877625</v>
      </c>
      <c r="K85" s="7">
        <f t="shared" si="3"/>
        <v>0.019095977186842715</v>
      </c>
      <c r="L85" s="30">
        <f t="shared" si="4"/>
        <v>788347.4135069291</v>
      </c>
      <c r="M85" s="10">
        <f t="shared" si="5"/>
        <v>299806.84183343063</v>
      </c>
      <c r="N85" s="31">
        <f t="shared" si="6"/>
        <v>1088154.2553403596</v>
      </c>
    </row>
    <row r="86" spans="1:14" s="4" customFormat="1" ht="12.75">
      <c r="A86" s="25" t="s">
        <v>490</v>
      </c>
      <c r="B86" s="26" t="s">
        <v>221</v>
      </c>
      <c r="C86" s="59">
        <v>2009</v>
      </c>
      <c r="D86" s="64">
        <v>2281343</v>
      </c>
      <c r="E86" s="27">
        <v>120400</v>
      </c>
      <c r="F86" s="28">
        <f t="shared" si="0"/>
        <v>38066.59540697675</v>
      </c>
      <c r="G86" s="29">
        <f t="shared" si="1"/>
        <v>0.0018132182903800391</v>
      </c>
      <c r="H86" s="7">
        <f t="shared" si="2"/>
        <v>18.948031561461793</v>
      </c>
      <c r="I86" s="7">
        <f t="shared" si="7"/>
        <v>17976.595406976743</v>
      </c>
      <c r="J86" s="7">
        <f t="shared" si="8"/>
        <v>17976.595406976743</v>
      </c>
      <c r="K86" s="7">
        <f t="shared" si="3"/>
        <v>0.0022754380400330306</v>
      </c>
      <c r="L86" s="30">
        <f t="shared" si="4"/>
        <v>84858.61598978583</v>
      </c>
      <c r="M86" s="10">
        <f t="shared" si="5"/>
        <v>35724.37722851858</v>
      </c>
      <c r="N86" s="31">
        <f t="shared" si="6"/>
        <v>120582.99321830441</v>
      </c>
    </row>
    <row r="87" spans="1:14" s="4" customFormat="1" ht="12.75">
      <c r="A87" s="25" t="s">
        <v>486</v>
      </c>
      <c r="B87" s="26" t="s">
        <v>125</v>
      </c>
      <c r="C87" s="59">
        <v>4924</v>
      </c>
      <c r="D87" s="64">
        <v>8541466</v>
      </c>
      <c r="E87" s="27">
        <v>667350</v>
      </c>
      <c r="F87" s="28">
        <f t="shared" si="0"/>
        <v>63022.66963961939</v>
      </c>
      <c r="G87" s="29">
        <f t="shared" si="1"/>
        <v>0.003001945828814332</v>
      </c>
      <c r="H87" s="7">
        <f t="shared" si="2"/>
        <v>12.799079943058365</v>
      </c>
      <c r="I87" s="7">
        <f t="shared" si="7"/>
        <v>13782.669639619387</v>
      </c>
      <c r="J87" s="7">
        <f t="shared" si="8"/>
        <v>13782.669639619387</v>
      </c>
      <c r="K87" s="7">
        <f t="shared" si="3"/>
        <v>0.0017445801099259767</v>
      </c>
      <c r="L87" s="30">
        <f t="shared" si="4"/>
        <v>140491.06478851073</v>
      </c>
      <c r="M87" s="10">
        <f t="shared" si="5"/>
        <v>27389.907725837835</v>
      </c>
      <c r="N87" s="31">
        <f t="shared" si="6"/>
        <v>167880.97251434857</v>
      </c>
    </row>
    <row r="88" spans="1:14" s="4" customFormat="1" ht="12.75">
      <c r="A88" s="25" t="s">
        <v>491</v>
      </c>
      <c r="B88" s="26" t="s">
        <v>259</v>
      </c>
      <c r="C88" s="59">
        <v>363</v>
      </c>
      <c r="D88" s="64">
        <v>565021</v>
      </c>
      <c r="E88" s="27">
        <v>35250</v>
      </c>
      <c r="F88" s="28">
        <f aca="true" t="shared" si="9" ref="F88:F151">(C88*D88)/E88</f>
        <v>5818.514127659574</v>
      </c>
      <c r="G88" s="29">
        <f aca="true" t="shared" si="10" ref="G88:G151">F88/$F$517</f>
        <v>0.00027715208377089004</v>
      </c>
      <c r="H88" s="7">
        <f aca="true" t="shared" si="11" ref="H88:H151">D88/E88</f>
        <v>16.02896453900709</v>
      </c>
      <c r="I88" s="7">
        <f t="shared" si="7"/>
        <v>2188.514127659574</v>
      </c>
      <c r="J88" s="7">
        <f t="shared" si="8"/>
        <v>2188.514127659574</v>
      </c>
      <c r="K88" s="7">
        <f aca="true" t="shared" si="12" ref="K88:K151">J88/$J$517</f>
        <v>0.00027701732082670223</v>
      </c>
      <c r="L88" s="30">
        <f aca="true" t="shared" si="13" ref="L88:L151">$A$13*G88</f>
        <v>12970.717520477654</v>
      </c>
      <c r="M88" s="10">
        <f aca="true" t="shared" si="14" ref="M88:M151">$E$13*K88</f>
        <v>4349.171936979225</v>
      </c>
      <c r="N88" s="31">
        <f aca="true" t="shared" si="15" ref="N88:N151">L88+M88</f>
        <v>17319.88945745688</v>
      </c>
    </row>
    <row r="89" spans="1:14" s="4" customFormat="1" ht="12.75">
      <c r="A89" s="25" t="s">
        <v>495</v>
      </c>
      <c r="B89" s="26" t="s">
        <v>374</v>
      </c>
      <c r="C89" s="59">
        <v>1164</v>
      </c>
      <c r="D89" s="64">
        <v>1457217</v>
      </c>
      <c r="E89" s="27">
        <v>94300</v>
      </c>
      <c r="F89" s="28">
        <f t="shared" si="9"/>
        <v>17987.280890774124</v>
      </c>
      <c r="G89" s="29">
        <f t="shared" si="10"/>
        <v>0.0008567844420196674</v>
      </c>
      <c r="H89" s="7">
        <f t="shared" si="11"/>
        <v>15.452990455991516</v>
      </c>
      <c r="I89" s="7">
        <f aca="true" t="shared" si="16" ref="I89:I152">(H89-10)*C89</f>
        <v>6347.280890774125</v>
      </c>
      <c r="J89" s="7">
        <f aca="true" t="shared" si="17" ref="J89:J152">IF(I89&gt;0,I89,0)</f>
        <v>6347.280890774125</v>
      </c>
      <c r="K89" s="7">
        <f t="shared" si="12"/>
        <v>0.0008034249012489257</v>
      </c>
      <c r="L89" s="30">
        <f t="shared" si="13"/>
        <v>40097.511886520435</v>
      </c>
      <c r="M89" s="10">
        <f t="shared" si="14"/>
        <v>12613.770949608133</v>
      </c>
      <c r="N89" s="31">
        <f t="shared" si="15"/>
        <v>52711.282836128565</v>
      </c>
    </row>
    <row r="90" spans="1:14" s="4" customFormat="1" ht="12.75">
      <c r="A90" s="25" t="s">
        <v>497</v>
      </c>
      <c r="B90" s="26" t="s">
        <v>442</v>
      </c>
      <c r="C90" s="59">
        <v>8034</v>
      </c>
      <c r="D90" s="64">
        <v>9277631</v>
      </c>
      <c r="E90" s="27">
        <v>708200</v>
      </c>
      <c r="F90" s="28">
        <f t="shared" si="9"/>
        <v>105247.79363739057</v>
      </c>
      <c r="G90" s="29">
        <f t="shared" si="10"/>
        <v>0.005013246454146628</v>
      </c>
      <c r="H90" s="7">
        <f t="shared" si="11"/>
        <v>13.100297938435471</v>
      </c>
      <c r="I90" s="7">
        <f t="shared" si="16"/>
        <v>24907.793637390572</v>
      </c>
      <c r="J90" s="7">
        <f t="shared" si="17"/>
        <v>24907.793637390572</v>
      </c>
      <c r="K90" s="7">
        <f t="shared" si="12"/>
        <v>0.003152773918125514</v>
      </c>
      <c r="L90" s="30">
        <f t="shared" si="13"/>
        <v>234619.9340540622</v>
      </c>
      <c r="M90" s="10">
        <f t="shared" si="14"/>
        <v>49498.550514570576</v>
      </c>
      <c r="N90" s="31">
        <f t="shared" si="15"/>
        <v>284118.4845686328</v>
      </c>
    </row>
    <row r="91" spans="1:14" s="4" customFormat="1" ht="12.75">
      <c r="A91" s="25" t="s">
        <v>490</v>
      </c>
      <c r="B91" s="26" t="s">
        <v>222</v>
      </c>
      <c r="C91" s="59">
        <v>145</v>
      </c>
      <c r="D91" s="64">
        <v>373243</v>
      </c>
      <c r="E91" s="27">
        <v>31300</v>
      </c>
      <c r="F91" s="28">
        <f t="shared" si="9"/>
        <v>1729.0809904153355</v>
      </c>
      <c r="G91" s="29">
        <f t="shared" si="10"/>
        <v>8.236095831136261E-05</v>
      </c>
      <c r="H91" s="7">
        <f t="shared" si="11"/>
        <v>11.924696485623004</v>
      </c>
      <c r="I91" s="7">
        <f t="shared" si="16"/>
        <v>279.0809904153356</v>
      </c>
      <c r="J91" s="7">
        <f t="shared" si="17"/>
        <v>279.0809904153356</v>
      </c>
      <c r="K91" s="7">
        <f t="shared" si="12"/>
        <v>3.532545999197887E-05</v>
      </c>
      <c r="L91" s="30">
        <f t="shared" si="13"/>
        <v>3854.4928489717704</v>
      </c>
      <c r="M91" s="10">
        <f t="shared" si="14"/>
        <v>554.6097218740683</v>
      </c>
      <c r="N91" s="31">
        <f t="shared" si="15"/>
        <v>4409.102570845838</v>
      </c>
    </row>
    <row r="92" spans="1:14" s="4" customFormat="1" ht="12.75">
      <c r="A92" s="25" t="s">
        <v>496</v>
      </c>
      <c r="B92" s="26" t="s">
        <v>402</v>
      </c>
      <c r="C92" s="59">
        <v>3123</v>
      </c>
      <c r="D92" s="64">
        <v>3764986</v>
      </c>
      <c r="E92" s="27">
        <v>169800</v>
      </c>
      <c r="F92" s="28">
        <f t="shared" si="9"/>
        <v>69246.47395759718</v>
      </c>
      <c r="G92" s="29">
        <f t="shared" si="10"/>
        <v>0.003298403016657175</v>
      </c>
      <c r="H92" s="7">
        <f t="shared" si="11"/>
        <v>22.173062426383982</v>
      </c>
      <c r="I92" s="7">
        <f t="shared" si="16"/>
        <v>38016.473957597176</v>
      </c>
      <c r="J92" s="7">
        <f t="shared" si="17"/>
        <v>38016.473957597176</v>
      </c>
      <c r="K92" s="7">
        <f t="shared" si="12"/>
        <v>0.004812041937455481</v>
      </c>
      <c r="L92" s="30">
        <f t="shared" si="13"/>
        <v>154365.2611795558</v>
      </c>
      <c r="M92" s="10">
        <f t="shared" si="14"/>
        <v>75549.05841805105</v>
      </c>
      <c r="N92" s="31">
        <f t="shared" si="15"/>
        <v>229914.31959760684</v>
      </c>
    </row>
    <row r="93" spans="1:14" s="4" customFormat="1" ht="12.75">
      <c r="A93" s="25" t="s">
        <v>494</v>
      </c>
      <c r="B93" s="26" t="s">
        <v>344</v>
      </c>
      <c r="C93" s="59">
        <v>462</v>
      </c>
      <c r="D93" s="64">
        <v>374595</v>
      </c>
      <c r="E93" s="27">
        <v>23900</v>
      </c>
      <c r="F93" s="28">
        <f t="shared" si="9"/>
        <v>7241.125104602511</v>
      </c>
      <c r="G93" s="29">
        <f t="shared" si="10"/>
        <v>0.00034491501911907156</v>
      </c>
      <c r="H93" s="7">
        <f t="shared" si="11"/>
        <v>15.673430962343096</v>
      </c>
      <c r="I93" s="7">
        <f t="shared" si="16"/>
        <v>2621.12510460251</v>
      </c>
      <c r="J93" s="7">
        <f t="shared" si="17"/>
        <v>2621.12510460251</v>
      </c>
      <c r="K93" s="7">
        <f t="shared" si="12"/>
        <v>0.0003317762699595158</v>
      </c>
      <c r="L93" s="30">
        <f t="shared" si="13"/>
        <v>16142.022894772548</v>
      </c>
      <c r="M93" s="10">
        <f t="shared" si="14"/>
        <v>5208.887438364398</v>
      </c>
      <c r="N93" s="31">
        <f t="shared" si="15"/>
        <v>21350.910333136948</v>
      </c>
    </row>
    <row r="94" spans="1:14" s="4" customFormat="1" ht="12.75">
      <c r="A94" s="25" t="s">
        <v>488</v>
      </c>
      <c r="B94" s="26" t="s">
        <v>186</v>
      </c>
      <c r="C94" s="59">
        <v>4850</v>
      </c>
      <c r="D94" s="64">
        <v>15445364</v>
      </c>
      <c r="E94" s="27">
        <v>1163300</v>
      </c>
      <c r="F94" s="28">
        <f t="shared" si="9"/>
        <v>64394.40849308003</v>
      </c>
      <c r="G94" s="29">
        <f t="shared" si="10"/>
        <v>0.0030672855827935893</v>
      </c>
      <c r="H94" s="7">
        <f t="shared" si="11"/>
        <v>13.277197627439183</v>
      </c>
      <c r="I94" s="7">
        <f t="shared" si="16"/>
        <v>15894.408493080035</v>
      </c>
      <c r="J94" s="7">
        <f t="shared" si="17"/>
        <v>15894.408493080035</v>
      </c>
      <c r="K94" s="7">
        <f t="shared" si="12"/>
        <v>0.00201187938484403</v>
      </c>
      <c r="L94" s="30">
        <f t="shared" si="13"/>
        <v>143548.96527473998</v>
      </c>
      <c r="M94" s="10">
        <f t="shared" si="14"/>
        <v>31586.506342051274</v>
      </c>
      <c r="N94" s="31">
        <f t="shared" si="15"/>
        <v>175135.47161679127</v>
      </c>
    </row>
    <row r="95" spans="1:14" s="4" customFormat="1" ht="12.75">
      <c r="A95" s="25" t="s">
        <v>494</v>
      </c>
      <c r="B95" s="26" t="s">
        <v>345</v>
      </c>
      <c r="C95" s="59">
        <v>2275</v>
      </c>
      <c r="D95" s="64">
        <v>1673604</v>
      </c>
      <c r="E95" s="27">
        <v>116500</v>
      </c>
      <c r="F95" s="28">
        <f t="shared" si="9"/>
        <v>32681.96652360515</v>
      </c>
      <c r="G95" s="29">
        <f t="shared" si="10"/>
        <v>0.0015567333729910625</v>
      </c>
      <c r="H95" s="7">
        <f t="shared" si="11"/>
        <v>14.365699570815451</v>
      </c>
      <c r="I95" s="7">
        <f t="shared" si="16"/>
        <v>9931.966523605151</v>
      </c>
      <c r="J95" s="7">
        <f t="shared" si="17"/>
        <v>9931.966523605151</v>
      </c>
      <c r="K95" s="7">
        <f t="shared" si="12"/>
        <v>0.0012571665506458942</v>
      </c>
      <c r="L95" s="30">
        <f t="shared" si="13"/>
        <v>72855.12185598172</v>
      </c>
      <c r="M95" s="10">
        <f t="shared" si="14"/>
        <v>19737.51484514054</v>
      </c>
      <c r="N95" s="31">
        <f t="shared" si="15"/>
        <v>92592.63670112226</v>
      </c>
    </row>
    <row r="96" spans="1:14" s="4" customFormat="1" ht="12.75">
      <c r="A96" s="25" t="s">
        <v>490</v>
      </c>
      <c r="B96" s="26" t="s">
        <v>223</v>
      </c>
      <c r="C96" s="59">
        <v>990</v>
      </c>
      <c r="D96" s="64">
        <v>1056196</v>
      </c>
      <c r="E96" s="27">
        <v>54150</v>
      </c>
      <c r="F96" s="28">
        <f t="shared" si="9"/>
        <v>19309.95457063712</v>
      </c>
      <c r="G96" s="29">
        <f t="shared" si="10"/>
        <v>0.0009197870847012954</v>
      </c>
      <c r="H96" s="7">
        <f t="shared" si="11"/>
        <v>19.50500461680517</v>
      </c>
      <c r="I96" s="7">
        <f t="shared" si="16"/>
        <v>9409.95457063712</v>
      </c>
      <c r="J96" s="7">
        <f t="shared" si="17"/>
        <v>9409.95457063712</v>
      </c>
      <c r="K96" s="7">
        <f t="shared" si="12"/>
        <v>0.0011910914219441376</v>
      </c>
      <c r="L96" s="30">
        <f t="shared" si="13"/>
        <v>43046.035564020625</v>
      </c>
      <c r="M96" s="10">
        <f t="shared" si="14"/>
        <v>18700.135324522962</v>
      </c>
      <c r="N96" s="31">
        <f t="shared" si="15"/>
        <v>61746.17088854359</v>
      </c>
    </row>
    <row r="97" spans="1:14" s="4" customFormat="1" ht="12.75">
      <c r="A97" s="25" t="s">
        <v>484</v>
      </c>
      <c r="B97" s="26" t="s">
        <v>78</v>
      </c>
      <c r="C97" s="61">
        <v>9015</v>
      </c>
      <c r="D97" s="64">
        <v>27008705</v>
      </c>
      <c r="E97" s="27">
        <v>1723250</v>
      </c>
      <c r="F97" s="28">
        <f t="shared" si="9"/>
        <v>141293.1818221384</v>
      </c>
      <c r="G97" s="29">
        <f t="shared" si="10"/>
        <v>0.0067301889976464505</v>
      </c>
      <c r="H97" s="7">
        <f t="shared" si="11"/>
        <v>15.6731205570869</v>
      </c>
      <c r="I97" s="7">
        <f t="shared" si="16"/>
        <v>51143.1818221384</v>
      </c>
      <c r="J97" s="7">
        <f t="shared" si="17"/>
        <v>51143.1818221384</v>
      </c>
      <c r="K97" s="7">
        <f t="shared" si="12"/>
        <v>0.006473591843829056</v>
      </c>
      <c r="L97" s="30">
        <f t="shared" si="13"/>
        <v>314972.84508985386</v>
      </c>
      <c r="M97" s="10">
        <f t="shared" si="14"/>
        <v>101635.39194811617</v>
      </c>
      <c r="N97" s="31">
        <f t="shared" si="15"/>
        <v>416608.23703797004</v>
      </c>
    </row>
    <row r="98" spans="1:14" s="4" customFormat="1" ht="12.75">
      <c r="A98" s="25" t="s">
        <v>494</v>
      </c>
      <c r="B98" s="26" t="s">
        <v>346</v>
      </c>
      <c r="C98" s="59">
        <v>69</v>
      </c>
      <c r="D98" s="64">
        <v>277798</v>
      </c>
      <c r="E98" s="27">
        <v>30250</v>
      </c>
      <c r="F98" s="28">
        <f t="shared" si="9"/>
        <v>633.6549421487604</v>
      </c>
      <c r="G98" s="29">
        <f t="shared" si="10"/>
        <v>3.0182755211233322E-05</v>
      </c>
      <c r="H98" s="7">
        <f t="shared" si="11"/>
        <v>9.183404958677686</v>
      </c>
      <c r="I98" s="7">
        <f t="shared" si="16"/>
        <v>-56.345057851239666</v>
      </c>
      <c r="J98" s="7">
        <f t="shared" si="17"/>
        <v>0</v>
      </c>
      <c r="K98" s="7">
        <f t="shared" si="12"/>
        <v>0</v>
      </c>
      <c r="L98" s="30">
        <f t="shared" si="13"/>
        <v>1412.5529438857195</v>
      </c>
      <c r="M98" s="10">
        <f t="shared" si="14"/>
        <v>0</v>
      </c>
      <c r="N98" s="31">
        <f t="shared" si="15"/>
        <v>1412.5529438857195</v>
      </c>
    </row>
    <row r="99" spans="1:14" s="4" customFormat="1" ht="12.75">
      <c r="A99" s="9" t="s">
        <v>483</v>
      </c>
      <c r="B99" s="26" t="s">
        <v>20</v>
      </c>
      <c r="C99" s="8">
        <v>8189</v>
      </c>
      <c r="D99" s="64">
        <v>7232909</v>
      </c>
      <c r="E99" s="27">
        <v>366950</v>
      </c>
      <c r="F99" s="28">
        <f t="shared" si="9"/>
        <v>161412.43166916474</v>
      </c>
      <c r="G99" s="29">
        <f t="shared" si="10"/>
        <v>0.007688525077386009</v>
      </c>
      <c r="H99" s="7">
        <f t="shared" si="11"/>
        <v>19.710884316664394</v>
      </c>
      <c r="I99" s="7">
        <f t="shared" si="16"/>
        <v>79522.43166916473</v>
      </c>
      <c r="J99" s="7">
        <f t="shared" si="17"/>
        <v>79522.43166916473</v>
      </c>
      <c r="K99" s="7">
        <f t="shared" si="12"/>
        <v>0.01006577507917425</v>
      </c>
      <c r="L99" s="30">
        <f t="shared" si="13"/>
        <v>359822.9736216652</v>
      </c>
      <c r="M99" s="10">
        <f t="shared" si="14"/>
        <v>158032.66874303573</v>
      </c>
      <c r="N99" s="31">
        <f t="shared" si="15"/>
        <v>517855.6423647009</v>
      </c>
    </row>
    <row r="100" spans="1:14" s="4" customFormat="1" ht="12.75">
      <c r="A100" s="25" t="s">
        <v>491</v>
      </c>
      <c r="B100" s="26" t="s">
        <v>260</v>
      </c>
      <c r="C100" s="59">
        <v>2794</v>
      </c>
      <c r="D100" s="64">
        <v>2312301</v>
      </c>
      <c r="E100" s="27">
        <v>165050</v>
      </c>
      <c r="F100" s="28">
        <f t="shared" si="9"/>
        <v>39143.10205392305</v>
      </c>
      <c r="G100" s="29">
        <f t="shared" si="10"/>
        <v>0.0018644953095379169</v>
      </c>
      <c r="H100" s="7">
        <f t="shared" si="11"/>
        <v>14.009700090881552</v>
      </c>
      <c r="I100" s="7">
        <f t="shared" si="16"/>
        <v>11203.102053923056</v>
      </c>
      <c r="J100" s="7">
        <f t="shared" si="17"/>
        <v>11203.102053923056</v>
      </c>
      <c r="K100" s="7">
        <f t="shared" si="12"/>
        <v>0.0014180640996111658</v>
      </c>
      <c r="L100" s="30">
        <f t="shared" si="13"/>
        <v>87258.3804863745</v>
      </c>
      <c r="M100" s="10">
        <f t="shared" si="14"/>
        <v>22263.606363895302</v>
      </c>
      <c r="N100" s="31">
        <f t="shared" si="15"/>
        <v>109521.98685026981</v>
      </c>
    </row>
    <row r="101" spans="1:14" s="4" customFormat="1" ht="12.75">
      <c r="A101" s="25" t="s">
        <v>485</v>
      </c>
      <c r="B101" s="26" t="s">
        <v>101</v>
      </c>
      <c r="C101" s="60">
        <v>781</v>
      </c>
      <c r="D101" s="64">
        <v>3166948</v>
      </c>
      <c r="E101" s="27">
        <v>567650</v>
      </c>
      <c r="F101" s="28">
        <f t="shared" si="9"/>
        <v>4357.238418039285</v>
      </c>
      <c r="G101" s="29">
        <f t="shared" si="10"/>
        <v>0.0002075474391830537</v>
      </c>
      <c r="H101" s="7">
        <f t="shared" si="11"/>
        <v>5.579050471241081</v>
      </c>
      <c r="I101" s="7">
        <f t="shared" si="16"/>
        <v>-3452.7615819607154</v>
      </c>
      <c r="J101" s="7">
        <f t="shared" si="17"/>
        <v>0</v>
      </c>
      <c r="K101" s="7">
        <f t="shared" si="12"/>
        <v>0</v>
      </c>
      <c r="L101" s="30">
        <f t="shared" si="13"/>
        <v>9713.220153766913</v>
      </c>
      <c r="M101" s="10">
        <f t="shared" si="14"/>
        <v>0</v>
      </c>
      <c r="N101" s="31">
        <f t="shared" si="15"/>
        <v>9713.220153766913</v>
      </c>
    </row>
    <row r="102" spans="1:14" s="4" customFormat="1" ht="12.75">
      <c r="A102" s="25" t="s">
        <v>491</v>
      </c>
      <c r="B102" s="26" t="s">
        <v>261</v>
      </c>
      <c r="C102" s="59">
        <v>153</v>
      </c>
      <c r="D102" s="64">
        <v>350350</v>
      </c>
      <c r="E102" s="27">
        <v>23650</v>
      </c>
      <c r="F102" s="28">
        <f t="shared" si="9"/>
        <v>2266.5348837209303</v>
      </c>
      <c r="G102" s="29">
        <f t="shared" si="10"/>
        <v>0.00010796138879795819</v>
      </c>
      <c r="H102" s="7">
        <f t="shared" si="11"/>
        <v>14.813953488372093</v>
      </c>
      <c r="I102" s="7">
        <f t="shared" si="16"/>
        <v>736.5348837209302</v>
      </c>
      <c r="J102" s="7">
        <f t="shared" si="17"/>
        <v>736.5348837209302</v>
      </c>
      <c r="K102" s="7">
        <f t="shared" si="12"/>
        <v>9.322897101970014E-05</v>
      </c>
      <c r="L102" s="30">
        <f t="shared" si="13"/>
        <v>5052.592995744443</v>
      </c>
      <c r="M102" s="10">
        <f t="shared" si="14"/>
        <v>1463.694845009292</v>
      </c>
      <c r="N102" s="31">
        <f t="shared" si="15"/>
        <v>6516.2878407537355</v>
      </c>
    </row>
    <row r="103" spans="1:14" s="4" customFormat="1" ht="12.75">
      <c r="A103" s="25" t="s">
        <v>485</v>
      </c>
      <c r="B103" s="26" t="s">
        <v>102</v>
      </c>
      <c r="C103" s="60">
        <v>560</v>
      </c>
      <c r="D103" s="64">
        <v>513878</v>
      </c>
      <c r="E103" s="27">
        <v>30600</v>
      </c>
      <c r="F103" s="28">
        <f t="shared" si="9"/>
        <v>9404.303267973855</v>
      </c>
      <c r="G103" s="29">
        <f t="shared" si="10"/>
        <v>0.0004479532385668962</v>
      </c>
      <c r="H103" s="7">
        <f t="shared" si="11"/>
        <v>16.793398692810456</v>
      </c>
      <c r="I103" s="7">
        <f t="shared" si="16"/>
        <v>3804.3032679738553</v>
      </c>
      <c r="J103" s="7">
        <f t="shared" si="17"/>
        <v>3804.3032679738553</v>
      </c>
      <c r="K103" s="7">
        <f t="shared" si="12"/>
        <v>0.00048154036822846327</v>
      </c>
      <c r="L103" s="30">
        <f t="shared" si="13"/>
        <v>20964.21156493074</v>
      </c>
      <c r="M103" s="10">
        <f t="shared" si="14"/>
        <v>7560.183781186874</v>
      </c>
      <c r="N103" s="31">
        <f t="shared" si="15"/>
        <v>28524.395346117613</v>
      </c>
    </row>
    <row r="104" spans="1:14" s="4" customFormat="1" ht="12.75">
      <c r="A104" s="9" t="s">
        <v>483</v>
      </c>
      <c r="B104" s="26" t="s">
        <v>21</v>
      </c>
      <c r="C104" s="8">
        <v>218</v>
      </c>
      <c r="D104" s="64">
        <v>229020</v>
      </c>
      <c r="E104" s="27">
        <v>11550</v>
      </c>
      <c r="F104" s="28">
        <f t="shared" si="9"/>
        <v>4322.628571428571</v>
      </c>
      <c r="G104" s="29">
        <f t="shared" si="10"/>
        <v>0.00020589887549536727</v>
      </c>
      <c r="H104" s="7">
        <f t="shared" si="11"/>
        <v>19.82857142857143</v>
      </c>
      <c r="I104" s="7">
        <f t="shared" si="16"/>
        <v>2142.6285714285714</v>
      </c>
      <c r="J104" s="7">
        <f t="shared" si="17"/>
        <v>2142.6285714285714</v>
      </c>
      <c r="K104" s="7">
        <f t="shared" si="12"/>
        <v>0.00027120922770493256</v>
      </c>
      <c r="L104" s="30">
        <f t="shared" si="13"/>
        <v>9636.067373183188</v>
      </c>
      <c r="M104" s="10">
        <f t="shared" si="14"/>
        <v>4257.984874967441</v>
      </c>
      <c r="N104" s="31">
        <f t="shared" si="15"/>
        <v>13894.05224815063</v>
      </c>
    </row>
    <row r="105" spans="1:14" s="4" customFormat="1" ht="12.75">
      <c r="A105" s="25" t="s">
        <v>484</v>
      </c>
      <c r="B105" s="26" t="s">
        <v>79</v>
      </c>
      <c r="C105" s="59">
        <v>3742</v>
      </c>
      <c r="D105" s="64">
        <v>8443280</v>
      </c>
      <c r="E105" s="27">
        <v>645350</v>
      </c>
      <c r="F105" s="28">
        <f t="shared" si="9"/>
        <v>48957.5482451383</v>
      </c>
      <c r="G105" s="29">
        <f t="shared" si="10"/>
        <v>0.00233198480140355</v>
      </c>
      <c r="H105" s="7">
        <f t="shared" si="11"/>
        <v>13.083257147284419</v>
      </c>
      <c r="I105" s="7">
        <f t="shared" si="16"/>
        <v>11537.548245138296</v>
      </c>
      <c r="J105" s="7">
        <f t="shared" si="17"/>
        <v>11537.548245138296</v>
      </c>
      <c r="K105" s="7">
        <f t="shared" si="12"/>
        <v>0.001460397565354071</v>
      </c>
      <c r="L105" s="30">
        <f t="shared" si="13"/>
        <v>109136.88870568614</v>
      </c>
      <c r="M105" s="10">
        <f t="shared" si="14"/>
        <v>22928.241776058916</v>
      </c>
      <c r="N105" s="31">
        <f t="shared" si="15"/>
        <v>132065.13048174506</v>
      </c>
    </row>
    <row r="106" spans="1:14" s="4" customFormat="1" ht="12.75">
      <c r="A106" s="25" t="s">
        <v>486</v>
      </c>
      <c r="B106" s="26" t="s">
        <v>126</v>
      </c>
      <c r="C106" s="59">
        <v>1366</v>
      </c>
      <c r="D106" s="64">
        <v>2836582</v>
      </c>
      <c r="E106" s="27">
        <v>301450</v>
      </c>
      <c r="F106" s="28">
        <f t="shared" si="9"/>
        <v>12853.776785536573</v>
      </c>
      <c r="G106" s="29">
        <f t="shared" si="10"/>
        <v>0.0006122612994101823</v>
      </c>
      <c r="H106" s="7">
        <f t="shared" si="11"/>
        <v>9.409792668767624</v>
      </c>
      <c r="I106" s="7">
        <f t="shared" si="16"/>
        <v>-806.2232144634257</v>
      </c>
      <c r="J106" s="7">
        <f t="shared" si="17"/>
        <v>0</v>
      </c>
      <c r="K106" s="7">
        <f t="shared" si="12"/>
        <v>0</v>
      </c>
      <c r="L106" s="30">
        <f t="shared" si="13"/>
        <v>28653.828812396532</v>
      </c>
      <c r="M106" s="10">
        <f t="shared" si="14"/>
        <v>0</v>
      </c>
      <c r="N106" s="31">
        <f t="shared" si="15"/>
        <v>28653.828812396532</v>
      </c>
    </row>
    <row r="107" spans="1:14" s="4" customFormat="1" ht="12.75">
      <c r="A107" s="9" t="s">
        <v>483</v>
      </c>
      <c r="B107" s="26" t="s">
        <v>22</v>
      </c>
      <c r="C107" s="8">
        <v>425</v>
      </c>
      <c r="D107" s="64">
        <v>329690</v>
      </c>
      <c r="E107" s="27">
        <v>25800</v>
      </c>
      <c r="F107" s="28">
        <f t="shared" si="9"/>
        <v>5430.93992248062</v>
      </c>
      <c r="G107" s="29">
        <f t="shared" si="10"/>
        <v>0.0002586908415663617</v>
      </c>
      <c r="H107" s="7">
        <f t="shared" si="11"/>
        <v>12.778682170542636</v>
      </c>
      <c r="I107" s="7">
        <f t="shared" si="16"/>
        <v>1180.9399224806202</v>
      </c>
      <c r="J107" s="7">
        <f t="shared" si="17"/>
        <v>1180.9399224806202</v>
      </c>
      <c r="K107" s="7">
        <f t="shared" si="12"/>
        <v>0.0001494807866434582</v>
      </c>
      <c r="L107" s="30">
        <f t="shared" si="13"/>
        <v>12106.731385305728</v>
      </c>
      <c r="M107" s="10">
        <f t="shared" si="14"/>
        <v>2346.848350302294</v>
      </c>
      <c r="N107" s="31">
        <f t="shared" si="15"/>
        <v>14453.579735608022</v>
      </c>
    </row>
    <row r="108" spans="1:14" s="4" customFormat="1" ht="12.75">
      <c r="A108" s="9" t="s">
        <v>483</v>
      </c>
      <c r="B108" s="26" t="s">
        <v>23</v>
      </c>
      <c r="C108" s="8">
        <v>306</v>
      </c>
      <c r="D108" s="64">
        <v>289696</v>
      </c>
      <c r="E108" s="27">
        <v>17800</v>
      </c>
      <c r="F108" s="28">
        <f t="shared" si="9"/>
        <v>4980.167191011236</v>
      </c>
      <c r="G108" s="29">
        <f t="shared" si="10"/>
        <v>0.00023721927698942935</v>
      </c>
      <c r="H108" s="7">
        <f t="shared" si="11"/>
        <v>16.27505617977528</v>
      </c>
      <c r="I108" s="7">
        <f t="shared" si="16"/>
        <v>1920.1671910112357</v>
      </c>
      <c r="J108" s="7">
        <f t="shared" si="17"/>
        <v>1920.1671910112357</v>
      </c>
      <c r="K108" s="7">
        <f t="shared" si="12"/>
        <v>0.0002430505538303785</v>
      </c>
      <c r="L108" s="30">
        <f t="shared" si="13"/>
        <v>11101.862163105294</v>
      </c>
      <c r="M108" s="10">
        <f t="shared" si="14"/>
        <v>3815.8936951369424</v>
      </c>
      <c r="N108" s="31">
        <f t="shared" si="15"/>
        <v>14917.755858242235</v>
      </c>
    </row>
    <row r="109" spans="1:14" s="4" customFormat="1" ht="12.75">
      <c r="A109" s="9" t="s">
        <v>483</v>
      </c>
      <c r="B109" s="26" t="s">
        <v>24</v>
      </c>
      <c r="C109" s="8">
        <v>468</v>
      </c>
      <c r="D109" s="64">
        <v>399887</v>
      </c>
      <c r="E109" s="27">
        <v>30600</v>
      </c>
      <c r="F109" s="28">
        <f t="shared" si="9"/>
        <v>6115.918823529411</v>
      </c>
      <c r="G109" s="29">
        <f t="shared" si="10"/>
        <v>0.0002913183003298121</v>
      </c>
      <c r="H109" s="7">
        <f t="shared" si="11"/>
        <v>13.068202614379086</v>
      </c>
      <c r="I109" s="7">
        <f t="shared" si="16"/>
        <v>1435.918823529412</v>
      </c>
      <c r="J109" s="7">
        <f t="shared" si="17"/>
        <v>1435.918823529412</v>
      </c>
      <c r="K109" s="7">
        <f t="shared" si="12"/>
        <v>0.00018175545699772712</v>
      </c>
      <c r="L109" s="30">
        <f t="shared" si="13"/>
        <v>13633.696455435207</v>
      </c>
      <c r="M109" s="10">
        <f t="shared" si="14"/>
        <v>2853.560674864316</v>
      </c>
      <c r="N109" s="31">
        <f t="shared" si="15"/>
        <v>16487.257130299524</v>
      </c>
    </row>
    <row r="110" spans="1:14" s="4" customFormat="1" ht="12.75">
      <c r="A110" s="25" t="s">
        <v>491</v>
      </c>
      <c r="B110" s="26" t="s">
        <v>262</v>
      </c>
      <c r="C110" s="59">
        <v>1409</v>
      </c>
      <c r="D110" s="64">
        <v>895119</v>
      </c>
      <c r="E110" s="27">
        <v>66050</v>
      </c>
      <c r="F110" s="28">
        <f t="shared" si="9"/>
        <v>19094.96852384557</v>
      </c>
      <c r="G110" s="29">
        <f t="shared" si="10"/>
        <v>0.000909546698660691</v>
      </c>
      <c r="H110" s="7">
        <f t="shared" si="11"/>
        <v>13.552142316426949</v>
      </c>
      <c r="I110" s="7">
        <f t="shared" si="16"/>
        <v>5004.96852384557</v>
      </c>
      <c r="J110" s="7">
        <f t="shared" si="17"/>
        <v>5004.96852384557</v>
      </c>
      <c r="K110" s="7">
        <f t="shared" si="12"/>
        <v>0.0006335179443325671</v>
      </c>
      <c r="L110" s="30">
        <f t="shared" si="13"/>
        <v>42566.78549732034</v>
      </c>
      <c r="M110" s="10">
        <f t="shared" si="14"/>
        <v>9946.231726021304</v>
      </c>
      <c r="N110" s="31">
        <f t="shared" si="15"/>
        <v>52513.017223341645</v>
      </c>
    </row>
    <row r="111" spans="1:14" s="4" customFormat="1" ht="12.75">
      <c r="A111" s="25" t="s">
        <v>496</v>
      </c>
      <c r="B111" s="26" t="s">
        <v>403</v>
      </c>
      <c r="C111" s="59">
        <v>332</v>
      </c>
      <c r="D111" s="64">
        <v>506609</v>
      </c>
      <c r="E111" s="27">
        <v>25800</v>
      </c>
      <c r="F111" s="28">
        <f t="shared" si="9"/>
        <v>6519.154573643411</v>
      </c>
      <c r="G111" s="29">
        <f t="shared" si="10"/>
        <v>0.0003105255456751055</v>
      </c>
      <c r="H111" s="7">
        <f t="shared" si="11"/>
        <v>19.636007751937985</v>
      </c>
      <c r="I111" s="7">
        <f t="shared" si="16"/>
        <v>3199.154573643411</v>
      </c>
      <c r="J111" s="7">
        <f t="shared" si="17"/>
        <v>3199.154573643411</v>
      </c>
      <c r="K111" s="7">
        <f t="shared" si="12"/>
        <v>0.00040494197304950704</v>
      </c>
      <c r="L111" s="30">
        <f t="shared" si="13"/>
        <v>14532.595537594938</v>
      </c>
      <c r="M111" s="10">
        <f t="shared" si="14"/>
        <v>6357.58897687726</v>
      </c>
      <c r="N111" s="31">
        <f t="shared" si="15"/>
        <v>20890.1845144722</v>
      </c>
    </row>
    <row r="112" spans="1:14" s="4" customFormat="1" ht="12.75">
      <c r="A112" s="25" t="s">
        <v>484</v>
      </c>
      <c r="B112" s="33" t="s">
        <v>477</v>
      </c>
      <c r="C112" s="59">
        <v>341</v>
      </c>
      <c r="D112" s="64">
        <v>2493631</v>
      </c>
      <c r="E112" s="27">
        <v>194350</v>
      </c>
      <c r="F112" s="28">
        <f t="shared" si="9"/>
        <v>4375.241425263699</v>
      </c>
      <c r="G112" s="29">
        <f t="shared" si="10"/>
        <v>0.00020840497271428117</v>
      </c>
      <c r="H112" s="7">
        <f t="shared" si="11"/>
        <v>12.830620015436068</v>
      </c>
      <c r="I112" s="7">
        <f t="shared" si="16"/>
        <v>965.2414252636993</v>
      </c>
      <c r="J112" s="7">
        <f t="shared" si="17"/>
        <v>965.2414252636993</v>
      </c>
      <c r="K112" s="7">
        <f t="shared" si="12"/>
        <v>0.00012217814369946354</v>
      </c>
      <c r="L112" s="30">
        <f t="shared" si="13"/>
        <v>9753.352723028358</v>
      </c>
      <c r="M112" s="10">
        <f t="shared" si="14"/>
        <v>1918.1968560815776</v>
      </c>
      <c r="N112" s="31">
        <f t="shared" si="15"/>
        <v>11671.549579109935</v>
      </c>
    </row>
    <row r="113" spans="1:14" s="4" customFormat="1" ht="12.75">
      <c r="A113" s="25" t="s">
        <v>487</v>
      </c>
      <c r="B113" s="26" t="s">
        <v>160</v>
      </c>
      <c r="C113" s="59">
        <v>2721</v>
      </c>
      <c r="D113" s="64">
        <v>2631770</v>
      </c>
      <c r="E113" s="27">
        <v>144800</v>
      </c>
      <c r="F113" s="28">
        <f t="shared" si="9"/>
        <v>49454.73874309392</v>
      </c>
      <c r="G113" s="29">
        <f t="shared" si="10"/>
        <v>0.002355667373881021</v>
      </c>
      <c r="H113" s="7">
        <f t="shared" si="11"/>
        <v>18.17520718232044</v>
      </c>
      <c r="I113" s="7">
        <f t="shared" si="16"/>
        <v>22244.738743093923</v>
      </c>
      <c r="J113" s="7">
        <f t="shared" si="17"/>
        <v>22244.738743093923</v>
      </c>
      <c r="K113" s="7">
        <f t="shared" si="12"/>
        <v>0.00281569026730101</v>
      </c>
      <c r="L113" s="30">
        <f t="shared" si="13"/>
        <v>110245.23309763178</v>
      </c>
      <c r="M113" s="10">
        <f t="shared" si="14"/>
        <v>44206.33719662586</v>
      </c>
      <c r="N113" s="31">
        <f t="shared" si="15"/>
        <v>154451.57029425763</v>
      </c>
    </row>
    <row r="114" spans="1:14" s="4" customFormat="1" ht="12.75">
      <c r="A114" s="25" t="s">
        <v>496</v>
      </c>
      <c r="B114" s="26" t="s">
        <v>404</v>
      </c>
      <c r="C114" s="59">
        <v>1232</v>
      </c>
      <c r="D114" s="64">
        <v>1497261</v>
      </c>
      <c r="E114" s="27">
        <v>87650</v>
      </c>
      <c r="F114" s="28">
        <f t="shared" si="9"/>
        <v>21045.357124928694</v>
      </c>
      <c r="G114" s="29">
        <f t="shared" si="10"/>
        <v>0.0010024491567613833</v>
      </c>
      <c r="H114" s="7">
        <f t="shared" si="11"/>
        <v>17.08227039361095</v>
      </c>
      <c r="I114" s="7">
        <f t="shared" si="16"/>
        <v>8725.357124928692</v>
      </c>
      <c r="J114" s="7">
        <f t="shared" si="17"/>
        <v>8725.357124928692</v>
      </c>
      <c r="K114" s="7">
        <f t="shared" si="12"/>
        <v>0.00110443657797575</v>
      </c>
      <c r="L114" s="30">
        <f t="shared" si="13"/>
        <v>46914.62053643274</v>
      </c>
      <c r="M114" s="10">
        <f t="shared" si="14"/>
        <v>17339.654274219276</v>
      </c>
      <c r="N114" s="31">
        <f t="shared" si="15"/>
        <v>64254.274810652016</v>
      </c>
    </row>
    <row r="115" spans="1:14" s="4" customFormat="1" ht="12.75">
      <c r="A115" s="25" t="s">
        <v>491</v>
      </c>
      <c r="B115" s="26" t="s">
        <v>263</v>
      </c>
      <c r="C115" s="59">
        <v>546</v>
      </c>
      <c r="D115" s="64">
        <v>712664</v>
      </c>
      <c r="E115" s="27">
        <v>65900</v>
      </c>
      <c r="F115" s="28">
        <f t="shared" si="9"/>
        <v>5904.621305007588</v>
      </c>
      <c r="G115" s="29">
        <f t="shared" si="10"/>
        <v>0.00028125360919577214</v>
      </c>
      <c r="H115" s="7">
        <f t="shared" si="11"/>
        <v>10.81432473444613</v>
      </c>
      <c r="I115" s="7">
        <f t="shared" si="16"/>
        <v>444.62130500758684</v>
      </c>
      <c r="J115" s="7">
        <f t="shared" si="17"/>
        <v>444.62130500758684</v>
      </c>
      <c r="K115" s="7">
        <f t="shared" si="12"/>
        <v>5.627919013133856E-05</v>
      </c>
      <c r="L115" s="30">
        <f t="shared" si="13"/>
        <v>13162.668910362136</v>
      </c>
      <c r="M115" s="10">
        <f t="shared" si="14"/>
        <v>883.5832850620153</v>
      </c>
      <c r="N115" s="31">
        <f t="shared" si="15"/>
        <v>14046.252195424151</v>
      </c>
    </row>
    <row r="116" spans="1:14" s="4" customFormat="1" ht="12.75">
      <c r="A116" s="25" t="s">
        <v>485</v>
      </c>
      <c r="B116" s="26" t="s">
        <v>103</v>
      </c>
      <c r="C116" s="62">
        <v>1352</v>
      </c>
      <c r="D116" s="64">
        <v>1219362</v>
      </c>
      <c r="E116" s="27">
        <v>91050</v>
      </c>
      <c r="F116" s="28">
        <f t="shared" si="9"/>
        <v>18106.286919275124</v>
      </c>
      <c r="G116" s="29">
        <f t="shared" si="10"/>
        <v>0.0008624530316383742</v>
      </c>
      <c r="H116" s="7">
        <f t="shared" si="11"/>
        <v>13.392224052718287</v>
      </c>
      <c r="I116" s="7">
        <f t="shared" si="16"/>
        <v>4586.286919275124</v>
      </c>
      <c r="J116" s="7">
        <f t="shared" si="17"/>
        <v>4586.286919275124</v>
      </c>
      <c r="K116" s="7">
        <f t="shared" si="12"/>
        <v>0.0005805221446200185</v>
      </c>
      <c r="L116" s="30">
        <f t="shared" si="13"/>
        <v>40362.801880675914</v>
      </c>
      <c r="M116" s="10">
        <f t="shared" si="14"/>
        <v>9114.197670534291</v>
      </c>
      <c r="N116" s="31">
        <f t="shared" si="15"/>
        <v>49476.9995512102</v>
      </c>
    </row>
    <row r="117" spans="1:14" s="4" customFormat="1" ht="12.75">
      <c r="A117" s="25" t="s">
        <v>487</v>
      </c>
      <c r="B117" s="26" t="s">
        <v>161</v>
      </c>
      <c r="C117" s="59">
        <v>4328</v>
      </c>
      <c r="D117" s="64">
        <v>5206811</v>
      </c>
      <c r="E117" s="27">
        <v>383350</v>
      </c>
      <c r="F117" s="28">
        <f t="shared" si="9"/>
        <v>58784.604168514416</v>
      </c>
      <c r="G117" s="29">
        <f t="shared" si="10"/>
        <v>0.0028000749300413036</v>
      </c>
      <c r="H117" s="7">
        <f t="shared" si="11"/>
        <v>13.58239467849224</v>
      </c>
      <c r="I117" s="7">
        <f t="shared" si="16"/>
        <v>15504.604168514412</v>
      </c>
      <c r="J117" s="7">
        <f t="shared" si="17"/>
        <v>15504.604168514412</v>
      </c>
      <c r="K117" s="7">
        <f t="shared" si="12"/>
        <v>0.0019625388079324664</v>
      </c>
      <c r="L117" s="30">
        <f t="shared" si="13"/>
        <v>131043.50672593301</v>
      </c>
      <c r="M117" s="10">
        <f t="shared" si="14"/>
        <v>30811.85928453972</v>
      </c>
      <c r="N117" s="31">
        <f t="shared" si="15"/>
        <v>161855.36601047273</v>
      </c>
    </row>
    <row r="118" spans="1:14" s="4" customFormat="1" ht="12.75">
      <c r="A118" s="25" t="s">
        <v>491</v>
      </c>
      <c r="B118" s="26" t="s">
        <v>473</v>
      </c>
      <c r="C118" s="59">
        <v>921</v>
      </c>
      <c r="D118" s="64">
        <v>901518</v>
      </c>
      <c r="E118" s="27">
        <v>73000</v>
      </c>
      <c r="F118" s="28">
        <f t="shared" si="9"/>
        <v>11373.946273972602</v>
      </c>
      <c r="G118" s="29">
        <f t="shared" si="10"/>
        <v>0.0005417728377670257</v>
      </c>
      <c r="H118" s="7">
        <f t="shared" si="11"/>
        <v>12.349561643835617</v>
      </c>
      <c r="I118" s="7">
        <f t="shared" si="16"/>
        <v>2163.9462739726036</v>
      </c>
      <c r="J118" s="7">
        <f t="shared" si="17"/>
        <v>2163.9462739726036</v>
      </c>
      <c r="K118" s="7">
        <f t="shared" si="12"/>
        <v>0.0002739075757623169</v>
      </c>
      <c r="L118" s="30">
        <f t="shared" si="13"/>
        <v>25354.968807496803</v>
      </c>
      <c r="M118" s="10">
        <f t="shared" si="14"/>
        <v>4300.348939468375</v>
      </c>
      <c r="N118" s="31">
        <f t="shared" si="15"/>
        <v>29655.31774696518</v>
      </c>
    </row>
    <row r="119" spans="1:14" s="4" customFormat="1" ht="12.75">
      <c r="A119" s="25" t="s">
        <v>487</v>
      </c>
      <c r="B119" s="26" t="s">
        <v>162</v>
      </c>
      <c r="C119" s="59">
        <v>3486</v>
      </c>
      <c r="D119" s="64">
        <v>2842289</v>
      </c>
      <c r="E119" s="27">
        <v>181450</v>
      </c>
      <c r="F119" s="28">
        <f t="shared" si="9"/>
        <v>54605.78370901075</v>
      </c>
      <c r="G119" s="29">
        <f t="shared" si="10"/>
        <v>0.002601026036690635</v>
      </c>
      <c r="H119" s="7">
        <f t="shared" si="11"/>
        <v>15.664309727197574</v>
      </c>
      <c r="I119" s="7">
        <f t="shared" si="16"/>
        <v>19745.783709010746</v>
      </c>
      <c r="J119" s="7">
        <f t="shared" si="17"/>
        <v>19745.783709010746</v>
      </c>
      <c r="K119" s="7">
        <f t="shared" si="12"/>
        <v>0.0024993780170582264</v>
      </c>
      <c r="L119" s="30">
        <f t="shared" si="13"/>
        <v>121728.01851712172</v>
      </c>
      <c r="M119" s="10">
        <f t="shared" si="14"/>
        <v>39240.23486781416</v>
      </c>
      <c r="N119" s="31">
        <f t="shared" si="15"/>
        <v>160968.25338493587</v>
      </c>
    </row>
    <row r="120" spans="1:14" s="4" customFormat="1" ht="12.75">
      <c r="A120" s="25" t="s">
        <v>496</v>
      </c>
      <c r="B120" s="26" t="s">
        <v>405</v>
      </c>
      <c r="C120" s="59">
        <v>24</v>
      </c>
      <c r="D120" s="64">
        <v>0</v>
      </c>
      <c r="E120" s="27">
        <v>4850</v>
      </c>
      <c r="F120" s="28">
        <f t="shared" si="9"/>
        <v>0</v>
      </c>
      <c r="G120" s="29">
        <f t="shared" si="10"/>
        <v>0</v>
      </c>
      <c r="H120" s="7">
        <f t="shared" si="11"/>
        <v>0</v>
      </c>
      <c r="I120" s="7">
        <f t="shared" si="16"/>
        <v>-240</v>
      </c>
      <c r="J120" s="7">
        <f t="shared" si="17"/>
        <v>0</v>
      </c>
      <c r="K120" s="7">
        <f t="shared" si="12"/>
        <v>0</v>
      </c>
      <c r="L120" s="30">
        <f t="shared" si="13"/>
        <v>0</v>
      </c>
      <c r="M120" s="10">
        <f t="shared" si="14"/>
        <v>0</v>
      </c>
      <c r="N120" s="31">
        <f t="shared" si="15"/>
        <v>0</v>
      </c>
    </row>
    <row r="121" spans="1:14" s="4" customFormat="1" ht="12.75">
      <c r="A121" s="25" t="s">
        <v>496</v>
      </c>
      <c r="B121" s="26" t="s">
        <v>406</v>
      </c>
      <c r="C121" s="59">
        <v>486</v>
      </c>
      <c r="D121" s="64">
        <v>715387</v>
      </c>
      <c r="E121" s="27">
        <v>59050</v>
      </c>
      <c r="F121" s="28">
        <f t="shared" si="9"/>
        <v>5887.859136325148</v>
      </c>
      <c r="G121" s="29">
        <f t="shared" si="10"/>
        <v>0.0002804551802709762</v>
      </c>
      <c r="H121" s="7">
        <f t="shared" si="11"/>
        <v>12.11493649449619</v>
      </c>
      <c r="I121" s="7">
        <f t="shared" si="16"/>
        <v>1027.8591363251483</v>
      </c>
      <c r="J121" s="7">
        <f t="shared" si="17"/>
        <v>1027.8591363251483</v>
      </c>
      <c r="K121" s="7">
        <f t="shared" si="12"/>
        <v>0.00013010415630103326</v>
      </c>
      <c r="L121" s="30">
        <f t="shared" si="13"/>
        <v>13125.302436681686</v>
      </c>
      <c r="M121" s="10">
        <f t="shared" si="14"/>
        <v>2042.6352539262223</v>
      </c>
      <c r="N121" s="31">
        <f t="shared" si="15"/>
        <v>15167.937690607909</v>
      </c>
    </row>
    <row r="122" spans="1:14" s="4" customFormat="1" ht="12.75">
      <c r="A122" s="25" t="s">
        <v>496</v>
      </c>
      <c r="B122" s="26" t="s">
        <v>407</v>
      </c>
      <c r="C122" s="59">
        <v>560</v>
      </c>
      <c r="D122" s="64">
        <v>481229</v>
      </c>
      <c r="E122" s="27">
        <v>37050</v>
      </c>
      <c r="F122" s="28">
        <f t="shared" si="9"/>
        <v>7273.6367071524965</v>
      </c>
      <c r="G122" s="29">
        <f t="shared" si="10"/>
        <v>0.0003464636375800332</v>
      </c>
      <c r="H122" s="7">
        <f t="shared" si="11"/>
        <v>12.98863697705803</v>
      </c>
      <c r="I122" s="7">
        <f t="shared" si="16"/>
        <v>1673.6367071524971</v>
      </c>
      <c r="J122" s="7">
        <f t="shared" si="17"/>
        <v>1673.6367071524971</v>
      </c>
      <c r="K122" s="7">
        <f t="shared" si="12"/>
        <v>0.00021184526560421018</v>
      </c>
      <c r="L122" s="30">
        <f t="shared" si="13"/>
        <v>16214.498238745553</v>
      </c>
      <c r="M122" s="10">
        <f t="shared" si="14"/>
        <v>3325.9706699861</v>
      </c>
      <c r="N122" s="31">
        <f t="shared" si="15"/>
        <v>19540.46890873165</v>
      </c>
    </row>
    <row r="123" spans="1:14" s="4" customFormat="1" ht="12.75">
      <c r="A123" s="25" t="s">
        <v>496</v>
      </c>
      <c r="B123" s="26" t="s">
        <v>408</v>
      </c>
      <c r="C123" s="59">
        <v>154</v>
      </c>
      <c r="D123" s="64">
        <v>358379</v>
      </c>
      <c r="E123" s="27">
        <v>23050</v>
      </c>
      <c r="F123" s="28">
        <f t="shared" si="9"/>
        <v>2394.3759652928416</v>
      </c>
      <c r="G123" s="29">
        <f t="shared" si="10"/>
        <v>0.00011405081667796428</v>
      </c>
      <c r="H123" s="7">
        <f t="shared" si="11"/>
        <v>15.547895878524946</v>
      </c>
      <c r="I123" s="7">
        <f t="shared" si="16"/>
        <v>854.3759652928417</v>
      </c>
      <c r="J123" s="7">
        <f t="shared" si="17"/>
        <v>854.3759652928417</v>
      </c>
      <c r="K123" s="7">
        <f t="shared" si="12"/>
        <v>0.00010814503680506555</v>
      </c>
      <c r="L123" s="30">
        <f t="shared" si="13"/>
        <v>5337.578220528728</v>
      </c>
      <c r="M123" s="10">
        <f t="shared" si="14"/>
        <v>1697.8770778395292</v>
      </c>
      <c r="N123" s="31">
        <f t="shared" si="15"/>
        <v>7035.455298368257</v>
      </c>
    </row>
    <row r="124" spans="1:14" s="4" customFormat="1" ht="12.75">
      <c r="A124" s="25" t="s">
        <v>485</v>
      </c>
      <c r="B124" s="26" t="s">
        <v>104</v>
      </c>
      <c r="C124" s="60">
        <v>166</v>
      </c>
      <c r="D124" s="64">
        <v>382478</v>
      </c>
      <c r="E124" s="27">
        <v>37700</v>
      </c>
      <c r="F124" s="28">
        <f t="shared" si="9"/>
        <v>1684.1206366047745</v>
      </c>
      <c r="G124" s="29">
        <f t="shared" si="10"/>
        <v>8.021937104831241E-05</v>
      </c>
      <c r="H124" s="7">
        <f t="shared" si="11"/>
        <v>10.145305039787798</v>
      </c>
      <c r="I124" s="7">
        <f t="shared" si="16"/>
        <v>24.120636604774536</v>
      </c>
      <c r="J124" s="7">
        <f t="shared" si="17"/>
        <v>24.120636604774536</v>
      </c>
      <c r="K124" s="7">
        <f t="shared" si="12"/>
        <v>3.05313730646773E-06</v>
      </c>
      <c r="L124" s="30">
        <f t="shared" si="13"/>
        <v>3754.2665650610206</v>
      </c>
      <c r="M124" s="10">
        <f t="shared" si="14"/>
        <v>47.93425571154336</v>
      </c>
      <c r="N124" s="31">
        <f t="shared" si="15"/>
        <v>3802.200820772564</v>
      </c>
    </row>
    <row r="125" spans="1:14" s="4" customFormat="1" ht="12.75">
      <c r="A125" s="25" t="s">
        <v>491</v>
      </c>
      <c r="B125" s="26" t="s">
        <v>264</v>
      </c>
      <c r="C125" s="59">
        <v>2198</v>
      </c>
      <c r="D125" s="64">
        <v>1675719</v>
      </c>
      <c r="E125" s="27">
        <v>110450</v>
      </c>
      <c r="F125" s="28">
        <f t="shared" si="9"/>
        <v>33347.49082842915</v>
      </c>
      <c r="G125" s="29">
        <f t="shared" si="10"/>
        <v>0.001588434154983722</v>
      </c>
      <c r="H125" s="7">
        <f t="shared" si="11"/>
        <v>15.171742870076958</v>
      </c>
      <c r="I125" s="7">
        <f t="shared" si="16"/>
        <v>11367.490828429154</v>
      </c>
      <c r="J125" s="7">
        <f t="shared" si="17"/>
        <v>11367.490828429154</v>
      </c>
      <c r="K125" s="7">
        <f t="shared" si="12"/>
        <v>0.001438872070330717</v>
      </c>
      <c r="L125" s="30">
        <f t="shared" si="13"/>
        <v>74338.71845323818</v>
      </c>
      <c r="M125" s="10">
        <f t="shared" si="14"/>
        <v>22590.291504192257</v>
      </c>
      <c r="N125" s="31">
        <f t="shared" si="15"/>
        <v>96929.00995743043</v>
      </c>
    </row>
    <row r="126" spans="1:14" s="4" customFormat="1" ht="12.75">
      <c r="A126" s="25" t="s">
        <v>491</v>
      </c>
      <c r="B126" s="26" t="s">
        <v>265</v>
      </c>
      <c r="C126" s="59">
        <v>2878</v>
      </c>
      <c r="D126" s="64">
        <v>1694946</v>
      </c>
      <c r="E126" s="27">
        <v>138000</v>
      </c>
      <c r="F126" s="28">
        <f t="shared" si="9"/>
        <v>35348.22165217391</v>
      </c>
      <c r="G126" s="29">
        <f t="shared" si="10"/>
        <v>0.0016837345537968039</v>
      </c>
      <c r="H126" s="7">
        <f t="shared" si="11"/>
        <v>12.282217391304348</v>
      </c>
      <c r="I126" s="7">
        <f t="shared" si="16"/>
        <v>6568.221652173914</v>
      </c>
      <c r="J126" s="7">
        <f t="shared" si="17"/>
        <v>6568.221652173914</v>
      </c>
      <c r="K126" s="7">
        <f t="shared" si="12"/>
        <v>0.0008313910985015951</v>
      </c>
      <c r="L126" s="30">
        <f t="shared" si="13"/>
        <v>78798.77711769042</v>
      </c>
      <c r="M126" s="10">
        <f t="shared" si="14"/>
        <v>13052.840246475043</v>
      </c>
      <c r="N126" s="31">
        <f t="shared" si="15"/>
        <v>91851.61736416546</v>
      </c>
    </row>
    <row r="127" spans="1:14" s="4" customFormat="1" ht="12.75">
      <c r="A127" s="25" t="s">
        <v>497</v>
      </c>
      <c r="B127" s="26" t="s">
        <v>443</v>
      </c>
      <c r="C127" s="59">
        <v>1403</v>
      </c>
      <c r="D127" s="64">
        <v>1795771</v>
      </c>
      <c r="E127" s="27">
        <v>124600</v>
      </c>
      <c r="F127" s="28">
        <f t="shared" si="9"/>
        <v>20220.439109149276</v>
      </c>
      <c r="G127" s="29">
        <f t="shared" si="10"/>
        <v>0.0009631560069988721</v>
      </c>
      <c r="H127" s="7">
        <f t="shared" si="11"/>
        <v>14.41228731942215</v>
      </c>
      <c r="I127" s="7">
        <f t="shared" si="16"/>
        <v>6190.439109149276</v>
      </c>
      <c r="J127" s="7">
        <f t="shared" si="17"/>
        <v>6190.439109149276</v>
      </c>
      <c r="K127" s="7">
        <f t="shared" si="12"/>
        <v>0.0007835722123444835</v>
      </c>
      <c r="L127" s="30">
        <f t="shared" si="13"/>
        <v>45075.70112754722</v>
      </c>
      <c r="M127" s="10">
        <f t="shared" si="14"/>
        <v>12302.083733808391</v>
      </c>
      <c r="N127" s="31">
        <f t="shared" si="15"/>
        <v>57377.78486135561</v>
      </c>
    </row>
    <row r="128" spans="1:14" s="4" customFormat="1" ht="12.75">
      <c r="A128" s="25" t="s">
        <v>494</v>
      </c>
      <c r="B128" s="26" t="s">
        <v>347</v>
      </c>
      <c r="C128" s="59">
        <v>1314</v>
      </c>
      <c r="D128" s="64">
        <v>1112699</v>
      </c>
      <c r="E128" s="27">
        <v>80950</v>
      </c>
      <c r="F128" s="28">
        <f t="shared" si="9"/>
        <v>18061.599579987647</v>
      </c>
      <c r="G128" s="29">
        <f t="shared" si="10"/>
        <v>0.0008603244488198114</v>
      </c>
      <c r="H128" s="7">
        <f t="shared" si="11"/>
        <v>13.745509573810994</v>
      </c>
      <c r="I128" s="7">
        <f t="shared" si="16"/>
        <v>4921.5995799876455</v>
      </c>
      <c r="J128" s="7">
        <f t="shared" si="17"/>
        <v>4921.5995799876455</v>
      </c>
      <c r="K128" s="7">
        <f t="shared" si="12"/>
        <v>0.0006229652861724977</v>
      </c>
      <c r="L128" s="30">
        <f t="shared" si="13"/>
        <v>40263.184204767174</v>
      </c>
      <c r="M128" s="10">
        <f t="shared" si="14"/>
        <v>9780.554992908214</v>
      </c>
      <c r="N128" s="31">
        <f t="shared" si="15"/>
        <v>50043.739197675386</v>
      </c>
    </row>
    <row r="129" spans="1:14" s="4" customFormat="1" ht="12.75">
      <c r="A129" s="25" t="s">
        <v>486</v>
      </c>
      <c r="B129" s="26" t="s">
        <v>127</v>
      </c>
      <c r="C129" s="59">
        <v>141</v>
      </c>
      <c r="D129" s="64">
        <v>1504251</v>
      </c>
      <c r="E129" s="27">
        <v>195250</v>
      </c>
      <c r="F129" s="28">
        <f t="shared" si="9"/>
        <v>1086.2964967989756</v>
      </c>
      <c r="G129" s="29">
        <f t="shared" si="10"/>
        <v>5.1743337057420795E-05</v>
      </c>
      <c r="H129" s="7">
        <f t="shared" si="11"/>
        <v>7.7042304737516005</v>
      </c>
      <c r="I129" s="7">
        <f t="shared" si="16"/>
        <v>-323.7035032010243</v>
      </c>
      <c r="J129" s="7">
        <f t="shared" si="17"/>
        <v>0</v>
      </c>
      <c r="K129" s="7">
        <f t="shared" si="12"/>
        <v>0</v>
      </c>
      <c r="L129" s="30">
        <f t="shared" si="13"/>
        <v>2421.588174287293</v>
      </c>
      <c r="M129" s="10">
        <f t="shared" si="14"/>
        <v>0</v>
      </c>
      <c r="N129" s="31">
        <f t="shared" si="15"/>
        <v>2421.588174287293</v>
      </c>
    </row>
    <row r="130" spans="1:14" s="4" customFormat="1" ht="12.75">
      <c r="A130" s="25" t="s">
        <v>496</v>
      </c>
      <c r="B130" s="26" t="s">
        <v>409</v>
      </c>
      <c r="C130" s="59">
        <v>105</v>
      </c>
      <c r="D130" s="64">
        <v>203430</v>
      </c>
      <c r="E130" s="27">
        <v>17800</v>
      </c>
      <c r="F130" s="28">
        <f t="shared" si="9"/>
        <v>1200.008426966292</v>
      </c>
      <c r="G130" s="29">
        <f t="shared" si="10"/>
        <v>5.7159753981746185E-05</v>
      </c>
      <c r="H130" s="7">
        <f t="shared" si="11"/>
        <v>11.428651685393259</v>
      </c>
      <c r="I130" s="7">
        <f t="shared" si="16"/>
        <v>150.00842696629218</v>
      </c>
      <c r="J130" s="7">
        <f t="shared" si="17"/>
        <v>150.00842696629218</v>
      </c>
      <c r="K130" s="7">
        <f t="shared" si="12"/>
        <v>1.898773785119207E-05</v>
      </c>
      <c r="L130" s="30">
        <f t="shared" si="13"/>
        <v>2675.0764863457216</v>
      </c>
      <c r="M130" s="10">
        <f t="shared" si="14"/>
        <v>298.1074842637155</v>
      </c>
      <c r="N130" s="31">
        <f t="shared" si="15"/>
        <v>2973.183970609437</v>
      </c>
    </row>
    <row r="131" spans="1:14" s="4" customFormat="1" ht="12.75">
      <c r="A131" s="9" t="s">
        <v>483</v>
      </c>
      <c r="B131" s="26" t="s">
        <v>25</v>
      </c>
      <c r="C131" s="8">
        <v>269</v>
      </c>
      <c r="D131" s="64">
        <v>231685</v>
      </c>
      <c r="E131" s="27">
        <v>14800</v>
      </c>
      <c r="F131" s="28">
        <f t="shared" si="9"/>
        <v>4211.031418918919</v>
      </c>
      <c r="G131" s="29">
        <f t="shared" si="10"/>
        <v>0.0002005831913391807</v>
      </c>
      <c r="H131" s="7">
        <f t="shared" si="11"/>
        <v>15.654391891891892</v>
      </c>
      <c r="I131" s="7">
        <f t="shared" si="16"/>
        <v>1521.031418918919</v>
      </c>
      <c r="J131" s="7">
        <f t="shared" si="17"/>
        <v>1521.031418918919</v>
      </c>
      <c r="K131" s="7">
        <f t="shared" si="12"/>
        <v>0.00019252882274639724</v>
      </c>
      <c r="L131" s="30">
        <f t="shared" si="13"/>
        <v>9387.293354673657</v>
      </c>
      <c r="M131" s="10">
        <f t="shared" si="14"/>
        <v>3022.702517118437</v>
      </c>
      <c r="N131" s="31">
        <f t="shared" si="15"/>
        <v>12409.995871792093</v>
      </c>
    </row>
    <row r="132" spans="1:14" s="4" customFormat="1" ht="12.75">
      <c r="A132" s="25" t="s">
        <v>484</v>
      </c>
      <c r="B132" s="26" t="s">
        <v>80</v>
      </c>
      <c r="C132" s="59">
        <v>7211</v>
      </c>
      <c r="D132" s="64">
        <v>19507606</v>
      </c>
      <c r="E132" s="27">
        <v>1099350</v>
      </c>
      <c r="F132" s="28">
        <f t="shared" si="9"/>
        <v>127956.83528084778</v>
      </c>
      <c r="G132" s="29">
        <f t="shared" si="10"/>
        <v>0.006094941552557553</v>
      </c>
      <c r="H132" s="7">
        <f t="shared" si="11"/>
        <v>17.74467276117706</v>
      </c>
      <c r="I132" s="7">
        <f t="shared" si="16"/>
        <v>55846.83528084779</v>
      </c>
      <c r="J132" s="7">
        <f t="shared" si="17"/>
        <v>55846.83528084779</v>
      </c>
      <c r="K132" s="7">
        <f t="shared" si="12"/>
        <v>0.007068969987730902</v>
      </c>
      <c r="L132" s="30">
        <f t="shared" si="13"/>
        <v>285243.26465969346</v>
      </c>
      <c r="M132" s="10">
        <f t="shared" si="14"/>
        <v>110982.82880737516</v>
      </c>
      <c r="N132" s="31">
        <f t="shared" si="15"/>
        <v>396226.0934670686</v>
      </c>
    </row>
    <row r="133" spans="1:14" s="4" customFormat="1" ht="12.75">
      <c r="A133" s="25" t="s">
        <v>488</v>
      </c>
      <c r="B133" s="26" t="s">
        <v>187</v>
      </c>
      <c r="C133" s="59">
        <v>1534</v>
      </c>
      <c r="D133" s="64">
        <v>3164495</v>
      </c>
      <c r="E133" s="27">
        <v>285450</v>
      </c>
      <c r="F133" s="28">
        <f t="shared" si="9"/>
        <v>17005.904116307585</v>
      </c>
      <c r="G133" s="29">
        <f t="shared" si="10"/>
        <v>0.0008100387244635666</v>
      </c>
      <c r="H133" s="7">
        <f t="shared" si="11"/>
        <v>11.08598703801016</v>
      </c>
      <c r="I133" s="7">
        <f t="shared" si="16"/>
        <v>1665.904116307585</v>
      </c>
      <c r="J133" s="7">
        <f t="shared" si="17"/>
        <v>1665.904116307585</v>
      </c>
      <c r="K133" s="7">
        <f t="shared" si="12"/>
        <v>0.00021086649120571113</v>
      </c>
      <c r="L133" s="30">
        <f t="shared" si="13"/>
        <v>37909.81230489492</v>
      </c>
      <c r="M133" s="10">
        <f t="shared" si="14"/>
        <v>3310.6039119296647</v>
      </c>
      <c r="N133" s="31">
        <f t="shared" si="15"/>
        <v>41220.41621682458</v>
      </c>
    </row>
    <row r="134" spans="1:14" s="4" customFormat="1" ht="12.75">
      <c r="A134" s="25" t="s">
        <v>496</v>
      </c>
      <c r="B134" s="26" t="s">
        <v>410</v>
      </c>
      <c r="C134" s="59">
        <v>507</v>
      </c>
      <c r="D134" s="64">
        <v>1015286</v>
      </c>
      <c r="E134" s="27">
        <v>71100</v>
      </c>
      <c r="F134" s="28">
        <f t="shared" si="9"/>
        <v>7239.8031223628695</v>
      </c>
      <c r="G134" s="29">
        <f t="shared" si="10"/>
        <v>0.0003448520494116195</v>
      </c>
      <c r="H134" s="7">
        <f t="shared" si="11"/>
        <v>14.279690576652602</v>
      </c>
      <c r="I134" s="7">
        <f t="shared" si="16"/>
        <v>2169.803122362869</v>
      </c>
      <c r="J134" s="7">
        <f t="shared" si="17"/>
        <v>2169.803122362869</v>
      </c>
      <c r="K134" s="7">
        <f t="shared" si="12"/>
        <v>0.0002746489227927309</v>
      </c>
      <c r="L134" s="30">
        <f t="shared" si="13"/>
        <v>16139.075912463792</v>
      </c>
      <c r="M134" s="10">
        <f t="shared" si="14"/>
        <v>4311.988087845875</v>
      </c>
      <c r="N134" s="31">
        <f t="shared" si="15"/>
        <v>20451.064000309667</v>
      </c>
    </row>
    <row r="135" spans="1:14" s="4" customFormat="1" ht="12.75">
      <c r="A135" s="9" t="s">
        <v>483</v>
      </c>
      <c r="B135" s="26" t="s">
        <v>26</v>
      </c>
      <c r="C135" s="8">
        <v>103</v>
      </c>
      <c r="D135" s="64">
        <v>151026</v>
      </c>
      <c r="E135" s="27">
        <v>12050</v>
      </c>
      <c r="F135" s="28">
        <f t="shared" si="9"/>
        <v>1290.927634854772</v>
      </c>
      <c r="G135" s="29">
        <f t="shared" si="10"/>
        <v>6.149048986520905E-05</v>
      </c>
      <c r="H135" s="7">
        <f t="shared" si="11"/>
        <v>12.533278008298755</v>
      </c>
      <c r="I135" s="7">
        <f t="shared" si="16"/>
        <v>260.9276348547717</v>
      </c>
      <c r="J135" s="7">
        <f t="shared" si="17"/>
        <v>260.9276348547717</v>
      </c>
      <c r="K135" s="7">
        <f t="shared" si="12"/>
        <v>3.3027648039181576E-05</v>
      </c>
      <c r="L135" s="30">
        <f t="shared" si="13"/>
        <v>2877.7549256917832</v>
      </c>
      <c r="M135" s="10">
        <f t="shared" si="14"/>
        <v>518.5340742151508</v>
      </c>
      <c r="N135" s="31">
        <f t="shared" si="15"/>
        <v>3396.288999906934</v>
      </c>
    </row>
    <row r="136" spans="1:14" s="4" customFormat="1" ht="12.75">
      <c r="A136" s="25" t="s">
        <v>485</v>
      </c>
      <c r="B136" s="26" t="s">
        <v>105</v>
      </c>
      <c r="C136" s="60">
        <v>309</v>
      </c>
      <c r="D136" s="64">
        <v>1092383</v>
      </c>
      <c r="E136" s="27">
        <v>128800</v>
      </c>
      <c r="F136" s="28">
        <f t="shared" si="9"/>
        <v>2620.701451863354</v>
      </c>
      <c r="G136" s="29">
        <f t="shared" si="10"/>
        <v>0.00012483133191557342</v>
      </c>
      <c r="H136" s="7">
        <f t="shared" si="11"/>
        <v>8.481234472049689</v>
      </c>
      <c r="I136" s="7">
        <f t="shared" si="16"/>
        <v>-469.29854813664616</v>
      </c>
      <c r="J136" s="7">
        <f t="shared" si="17"/>
        <v>0</v>
      </c>
      <c r="K136" s="7">
        <f t="shared" si="12"/>
        <v>0</v>
      </c>
      <c r="L136" s="30">
        <f t="shared" si="13"/>
        <v>5842.106333648836</v>
      </c>
      <c r="M136" s="10">
        <f t="shared" si="14"/>
        <v>0</v>
      </c>
      <c r="N136" s="31">
        <f t="shared" si="15"/>
        <v>5842.106333648836</v>
      </c>
    </row>
    <row r="137" spans="1:14" s="4" customFormat="1" ht="12.75">
      <c r="A137" s="25" t="s">
        <v>489</v>
      </c>
      <c r="B137" s="26" t="s">
        <v>206</v>
      </c>
      <c r="C137" s="59">
        <v>2218</v>
      </c>
      <c r="D137" s="64">
        <v>5089273</v>
      </c>
      <c r="E137" s="27">
        <v>341200</v>
      </c>
      <c r="F137" s="28">
        <f t="shared" si="9"/>
        <v>33083.25766119578</v>
      </c>
      <c r="G137" s="29">
        <f t="shared" si="10"/>
        <v>0.001575847991008974</v>
      </c>
      <c r="H137" s="7">
        <f t="shared" si="11"/>
        <v>14.915805978898007</v>
      </c>
      <c r="I137" s="7">
        <f t="shared" si="16"/>
        <v>10903.25766119578</v>
      </c>
      <c r="J137" s="7">
        <f t="shared" si="17"/>
        <v>10903.25766119578</v>
      </c>
      <c r="K137" s="7">
        <f t="shared" si="12"/>
        <v>0.0013801104536700966</v>
      </c>
      <c r="L137" s="30">
        <f t="shared" si="13"/>
        <v>73749.68597921998</v>
      </c>
      <c r="M137" s="10">
        <f t="shared" si="14"/>
        <v>21667.734122620517</v>
      </c>
      <c r="N137" s="31">
        <f t="shared" si="15"/>
        <v>95417.4201018405</v>
      </c>
    </row>
    <row r="138" spans="1:14" s="4" customFormat="1" ht="12.75">
      <c r="A138" s="25" t="s">
        <v>496</v>
      </c>
      <c r="B138" s="26" t="s">
        <v>529</v>
      </c>
      <c r="C138" s="59">
        <v>589</v>
      </c>
      <c r="D138" s="64">
        <v>892138</v>
      </c>
      <c r="E138" s="27">
        <v>58700</v>
      </c>
      <c r="F138" s="28">
        <f t="shared" si="9"/>
        <v>8951.776524701874</v>
      </c>
      <c r="G138" s="29">
        <f t="shared" si="10"/>
        <v>0.0004263981255074161</v>
      </c>
      <c r="H138" s="7">
        <f t="shared" si="11"/>
        <v>15.198262350936968</v>
      </c>
      <c r="I138" s="7">
        <f t="shared" si="16"/>
        <v>3061.776524701874</v>
      </c>
      <c r="J138" s="7">
        <f t="shared" si="17"/>
        <v>3061.776524701874</v>
      </c>
      <c r="K138" s="7">
        <f t="shared" si="12"/>
        <v>0.0003875529607615755</v>
      </c>
      <c r="L138" s="30">
        <f t="shared" si="13"/>
        <v>19955.432273747076</v>
      </c>
      <c r="M138" s="10">
        <f t="shared" si="14"/>
        <v>6084.581483956735</v>
      </c>
      <c r="N138" s="31">
        <f t="shared" si="15"/>
        <v>26040.01375770381</v>
      </c>
    </row>
    <row r="139" spans="1:14" s="4" customFormat="1" ht="12.75">
      <c r="A139" s="25" t="s">
        <v>497</v>
      </c>
      <c r="B139" s="26" t="s">
        <v>444</v>
      </c>
      <c r="C139" s="59">
        <v>1965</v>
      </c>
      <c r="D139" s="64">
        <v>3083305</v>
      </c>
      <c r="E139" s="27">
        <v>197100</v>
      </c>
      <c r="F139" s="28">
        <f t="shared" si="9"/>
        <v>30739.1898782344</v>
      </c>
      <c r="G139" s="29">
        <f t="shared" si="10"/>
        <v>0.0014641934936073708</v>
      </c>
      <c r="H139" s="7">
        <f t="shared" si="11"/>
        <v>15.643353627600202</v>
      </c>
      <c r="I139" s="7">
        <f t="shared" si="16"/>
        <v>11089.189878234398</v>
      </c>
      <c r="J139" s="7">
        <f t="shared" si="17"/>
        <v>11089.189878234398</v>
      </c>
      <c r="K139" s="7">
        <f t="shared" si="12"/>
        <v>0.001403645346119929</v>
      </c>
      <c r="L139" s="30">
        <f t="shared" si="13"/>
        <v>68524.25550082495</v>
      </c>
      <c r="M139" s="10">
        <f t="shared" si="14"/>
        <v>22037.231934082884</v>
      </c>
      <c r="N139" s="31">
        <f t="shared" si="15"/>
        <v>90561.48743490783</v>
      </c>
    </row>
    <row r="140" spans="1:14" s="4" customFormat="1" ht="12.75">
      <c r="A140" s="25" t="s">
        <v>496</v>
      </c>
      <c r="B140" s="26" t="s">
        <v>411</v>
      </c>
      <c r="C140" s="59">
        <v>57</v>
      </c>
      <c r="D140" s="64">
        <v>253812</v>
      </c>
      <c r="E140" s="27">
        <v>42950</v>
      </c>
      <c r="F140" s="28">
        <f t="shared" si="9"/>
        <v>336.84013969732246</v>
      </c>
      <c r="G140" s="29">
        <f t="shared" si="10"/>
        <v>1.6044636923884535E-05</v>
      </c>
      <c r="H140" s="7">
        <f t="shared" si="11"/>
        <v>5.909476135040745</v>
      </c>
      <c r="I140" s="7">
        <f t="shared" si="16"/>
        <v>-233.15986030267752</v>
      </c>
      <c r="J140" s="7">
        <f t="shared" si="17"/>
        <v>0</v>
      </c>
      <c r="K140" s="7">
        <f t="shared" si="12"/>
        <v>0</v>
      </c>
      <c r="L140" s="30">
        <f t="shared" si="13"/>
        <v>750.8890080377962</v>
      </c>
      <c r="M140" s="10">
        <f t="shared" si="14"/>
        <v>0</v>
      </c>
      <c r="N140" s="31">
        <f t="shared" si="15"/>
        <v>750.8890080377962</v>
      </c>
    </row>
    <row r="141" spans="1:14" s="4" customFormat="1" ht="12.75">
      <c r="A141" s="25" t="s">
        <v>486</v>
      </c>
      <c r="B141" s="26" t="s">
        <v>128</v>
      </c>
      <c r="C141" s="59">
        <v>1681</v>
      </c>
      <c r="D141" s="64">
        <v>3030401</v>
      </c>
      <c r="E141" s="27">
        <v>241050</v>
      </c>
      <c r="F141" s="28">
        <f t="shared" si="9"/>
        <v>21132.976896909357</v>
      </c>
      <c r="G141" s="29">
        <f t="shared" si="10"/>
        <v>0.0010066227312945327</v>
      </c>
      <c r="H141" s="7">
        <f t="shared" si="11"/>
        <v>12.571669778054346</v>
      </c>
      <c r="I141" s="7">
        <f t="shared" si="16"/>
        <v>4322.976896909356</v>
      </c>
      <c r="J141" s="7">
        <f t="shared" si="17"/>
        <v>4322.976896909356</v>
      </c>
      <c r="K141" s="7">
        <f t="shared" si="12"/>
        <v>0.0005471929391921382</v>
      </c>
      <c r="L141" s="30">
        <f t="shared" si="13"/>
        <v>47109.94382458413</v>
      </c>
      <c r="M141" s="10">
        <f t="shared" si="14"/>
        <v>8590.92914531657</v>
      </c>
      <c r="N141" s="31">
        <f t="shared" si="15"/>
        <v>55700.8729699007</v>
      </c>
    </row>
    <row r="142" spans="1:14" s="4" customFormat="1" ht="12.75">
      <c r="A142" s="25" t="s">
        <v>486</v>
      </c>
      <c r="B142" s="26" t="s">
        <v>129</v>
      </c>
      <c r="C142" s="59">
        <v>1975</v>
      </c>
      <c r="D142" s="64">
        <v>4860246</v>
      </c>
      <c r="E142" s="27">
        <v>479750</v>
      </c>
      <c r="F142" s="28">
        <f t="shared" si="9"/>
        <v>20008.30818134445</v>
      </c>
      <c r="G142" s="29">
        <f t="shared" si="10"/>
        <v>0.0009530516182522889</v>
      </c>
      <c r="H142" s="7">
        <f t="shared" si="11"/>
        <v>10.130788952579469</v>
      </c>
      <c r="I142" s="7">
        <f t="shared" si="16"/>
        <v>258.30818134445036</v>
      </c>
      <c r="J142" s="7">
        <f t="shared" si="17"/>
        <v>258.30818134445036</v>
      </c>
      <c r="K142" s="7">
        <f t="shared" si="12"/>
        <v>3.269608335596186E-05</v>
      </c>
      <c r="L142" s="30">
        <f t="shared" si="13"/>
        <v>44602.81573420712</v>
      </c>
      <c r="M142" s="10">
        <f t="shared" si="14"/>
        <v>513.3285086886012</v>
      </c>
      <c r="N142" s="31">
        <f t="shared" si="15"/>
        <v>45116.14424289572</v>
      </c>
    </row>
    <row r="143" spans="1:14" s="4" customFormat="1" ht="12.75">
      <c r="A143" s="25" t="s">
        <v>490</v>
      </c>
      <c r="B143" s="26" t="s">
        <v>224</v>
      </c>
      <c r="C143" s="59">
        <v>1148</v>
      </c>
      <c r="D143" s="64">
        <v>2659382</v>
      </c>
      <c r="E143" s="27">
        <v>270450</v>
      </c>
      <c r="F143" s="28">
        <f t="shared" si="9"/>
        <v>11288.484141246072</v>
      </c>
      <c r="G143" s="29">
        <f t="shared" si="10"/>
        <v>0.0005377020376196021</v>
      </c>
      <c r="H143" s="7">
        <f t="shared" si="11"/>
        <v>9.833174339064522</v>
      </c>
      <c r="I143" s="7">
        <f t="shared" si="16"/>
        <v>-191.51585875392888</v>
      </c>
      <c r="J143" s="7">
        <f t="shared" si="17"/>
        <v>0</v>
      </c>
      <c r="K143" s="7">
        <f t="shared" si="12"/>
        <v>0</v>
      </c>
      <c r="L143" s="30">
        <f t="shared" si="13"/>
        <v>25164.45536059738</v>
      </c>
      <c r="M143" s="10">
        <f t="shared" si="14"/>
        <v>0</v>
      </c>
      <c r="N143" s="31">
        <f t="shared" si="15"/>
        <v>25164.45536059738</v>
      </c>
    </row>
    <row r="144" spans="1:14" s="4" customFormat="1" ht="12.75">
      <c r="A144" s="25" t="s">
        <v>494</v>
      </c>
      <c r="B144" s="26" t="s">
        <v>348</v>
      </c>
      <c r="C144" s="59">
        <v>33</v>
      </c>
      <c r="D144" s="64">
        <v>64856</v>
      </c>
      <c r="E144" s="27">
        <v>7900</v>
      </c>
      <c r="F144" s="28">
        <f t="shared" si="9"/>
        <v>270.91746835443035</v>
      </c>
      <c r="G144" s="29">
        <f t="shared" si="10"/>
        <v>1.2904555911865886E-05</v>
      </c>
      <c r="H144" s="7">
        <f t="shared" si="11"/>
        <v>8.209620253164557</v>
      </c>
      <c r="I144" s="7">
        <f t="shared" si="16"/>
        <v>-59.08253164556962</v>
      </c>
      <c r="J144" s="7">
        <f t="shared" si="17"/>
        <v>0</v>
      </c>
      <c r="K144" s="7">
        <f t="shared" si="12"/>
        <v>0</v>
      </c>
      <c r="L144" s="30">
        <f t="shared" si="13"/>
        <v>603.9332166753235</v>
      </c>
      <c r="M144" s="10">
        <f t="shared" si="14"/>
        <v>0</v>
      </c>
      <c r="N144" s="31">
        <f t="shared" si="15"/>
        <v>603.9332166753235</v>
      </c>
    </row>
    <row r="145" spans="1:14" s="4" customFormat="1" ht="12.75">
      <c r="A145" s="25" t="s">
        <v>496</v>
      </c>
      <c r="B145" s="26" t="s">
        <v>412</v>
      </c>
      <c r="C145" s="59">
        <v>342</v>
      </c>
      <c r="D145" s="64">
        <v>185355</v>
      </c>
      <c r="E145" s="27">
        <v>19650</v>
      </c>
      <c r="F145" s="28">
        <f t="shared" si="9"/>
        <v>3226.0259541984733</v>
      </c>
      <c r="G145" s="29">
        <f t="shared" si="10"/>
        <v>0.00015366462912838564</v>
      </c>
      <c r="H145" s="7">
        <f t="shared" si="11"/>
        <v>9.432824427480917</v>
      </c>
      <c r="I145" s="7">
        <f t="shared" si="16"/>
        <v>-193.97404580152653</v>
      </c>
      <c r="J145" s="7">
        <f t="shared" si="17"/>
        <v>0</v>
      </c>
      <c r="K145" s="7">
        <f t="shared" si="12"/>
        <v>0</v>
      </c>
      <c r="L145" s="30">
        <f t="shared" si="13"/>
        <v>7191.504643208448</v>
      </c>
      <c r="M145" s="10">
        <f t="shared" si="14"/>
        <v>0</v>
      </c>
      <c r="N145" s="31">
        <f t="shared" si="15"/>
        <v>7191.504643208448</v>
      </c>
    </row>
    <row r="146" spans="1:14" s="4" customFormat="1" ht="12.75">
      <c r="A146" s="25" t="s">
        <v>494</v>
      </c>
      <c r="B146" s="26" t="s">
        <v>349</v>
      </c>
      <c r="C146" s="59">
        <v>852</v>
      </c>
      <c r="D146" s="64">
        <v>873569</v>
      </c>
      <c r="E146" s="27">
        <v>55400</v>
      </c>
      <c r="F146" s="28">
        <f t="shared" si="9"/>
        <v>13434.671263537906</v>
      </c>
      <c r="G146" s="29">
        <f t="shared" si="10"/>
        <v>0.0006399309263109306</v>
      </c>
      <c r="H146" s="7">
        <f t="shared" si="11"/>
        <v>15.768393501805054</v>
      </c>
      <c r="I146" s="7">
        <f t="shared" si="16"/>
        <v>4914.671263537906</v>
      </c>
      <c r="J146" s="7">
        <f t="shared" si="17"/>
        <v>4914.671263537906</v>
      </c>
      <c r="K146" s="7">
        <f t="shared" si="12"/>
        <v>0.0006220883150638858</v>
      </c>
      <c r="L146" s="30">
        <f t="shared" si="13"/>
        <v>29948.76735135155</v>
      </c>
      <c r="M146" s="10">
        <f t="shared" si="14"/>
        <v>9766.786546503008</v>
      </c>
      <c r="N146" s="31">
        <f t="shared" si="15"/>
        <v>39715.55389785456</v>
      </c>
    </row>
    <row r="147" spans="1:14" s="4" customFormat="1" ht="12.75">
      <c r="A147" s="25" t="s">
        <v>491</v>
      </c>
      <c r="B147" s="26" t="s">
        <v>266</v>
      </c>
      <c r="C147" s="59">
        <v>3895</v>
      </c>
      <c r="D147" s="64">
        <v>3582473</v>
      </c>
      <c r="E147" s="27">
        <v>216450</v>
      </c>
      <c r="F147" s="28">
        <f t="shared" si="9"/>
        <v>64466.30785400786</v>
      </c>
      <c r="G147" s="29">
        <f t="shared" si="10"/>
        <v>0.0030707103502283224</v>
      </c>
      <c r="H147" s="7">
        <f t="shared" si="11"/>
        <v>16.55104181104181</v>
      </c>
      <c r="I147" s="7">
        <f t="shared" si="16"/>
        <v>25516.307854007846</v>
      </c>
      <c r="J147" s="7">
        <f t="shared" si="17"/>
        <v>25516.307854007846</v>
      </c>
      <c r="K147" s="7">
        <f t="shared" si="12"/>
        <v>0.0032297983137379595</v>
      </c>
      <c r="L147" s="30">
        <f t="shared" si="13"/>
        <v>143709.2443906855</v>
      </c>
      <c r="M147" s="10">
        <f t="shared" si="14"/>
        <v>50707.833525685965</v>
      </c>
      <c r="N147" s="31">
        <f t="shared" si="15"/>
        <v>194417.07791637146</v>
      </c>
    </row>
    <row r="148" spans="1:14" s="4" customFormat="1" ht="12.75">
      <c r="A148" s="25" t="s">
        <v>490</v>
      </c>
      <c r="B148" s="26" t="s">
        <v>225</v>
      </c>
      <c r="C148" s="59">
        <v>2550</v>
      </c>
      <c r="D148" s="64">
        <v>3019255</v>
      </c>
      <c r="E148" s="27">
        <v>145700</v>
      </c>
      <c r="F148" s="28">
        <f t="shared" si="9"/>
        <v>52842.14310226493</v>
      </c>
      <c r="G148" s="29">
        <f t="shared" si="10"/>
        <v>0.0025170189073001675</v>
      </c>
      <c r="H148" s="7">
        <f t="shared" si="11"/>
        <v>20.722409059711737</v>
      </c>
      <c r="I148" s="7">
        <f t="shared" si="16"/>
        <v>27342.14310226493</v>
      </c>
      <c r="J148" s="7">
        <f t="shared" si="17"/>
        <v>27342.14310226493</v>
      </c>
      <c r="K148" s="7">
        <f t="shared" si="12"/>
        <v>0.0034609085370400274</v>
      </c>
      <c r="L148" s="30">
        <f t="shared" si="13"/>
        <v>117796.48486164784</v>
      </c>
      <c r="M148" s="10">
        <f t="shared" si="14"/>
        <v>54336.26403152843</v>
      </c>
      <c r="N148" s="31">
        <f t="shared" si="15"/>
        <v>172132.74889317626</v>
      </c>
    </row>
    <row r="149" spans="1:14" s="4" customFormat="1" ht="12.75">
      <c r="A149" s="25" t="s">
        <v>491</v>
      </c>
      <c r="B149" s="26" t="s">
        <v>267</v>
      </c>
      <c r="C149" s="59">
        <v>1181</v>
      </c>
      <c r="D149" s="64">
        <v>840641</v>
      </c>
      <c r="E149" s="27">
        <v>75300</v>
      </c>
      <c r="F149" s="28">
        <f t="shared" si="9"/>
        <v>13184.55539176627</v>
      </c>
      <c r="G149" s="29">
        <f t="shared" si="10"/>
        <v>0.0006280172085601814</v>
      </c>
      <c r="H149" s="7">
        <f t="shared" si="11"/>
        <v>11.163891102257637</v>
      </c>
      <c r="I149" s="7">
        <f t="shared" si="16"/>
        <v>1374.5553917662687</v>
      </c>
      <c r="J149" s="7">
        <f t="shared" si="17"/>
        <v>1374.5553917662687</v>
      </c>
      <c r="K149" s="7">
        <f t="shared" si="12"/>
        <v>0.0001739882083202252</v>
      </c>
      <c r="L149" s="30">
        <f t="shared" si="13"/>
        <v>29391.20536061649</v>
      </c>
      <c r="M149" s="10">
        <f t="shared" si="14"/>
        <v>2731.6148706275358</v>
      </c>
      <c r="N149" s="31">
        <f t="shared" si="15"/>
        <v>32122.820231244026</v>
      </c>
    </row>
    <row r="150" spans="1:14" s="4" customFormat="1" ht="12.75">
      <c r="A150" s="25" t="s">
        <v>492</v>
      </c>
      <c r="B150" s="26" t="s">
        <v>316</v>
      </c>
      <c r="C150" s="59">
        <v>4213</v>
      </c>
      <c r="D150" s="64">
        <v>5186059</v>
      </c>
      <c r="E150" s="27">
        <v>294850</v>
      </c>
      <c r="F150" s="28">
        <f t="shared" si="9"/>
        <v>74101.63326098016</v>
      </c>
      <c r="G150" s="29">
        <f t="shared" si="10"/>
        <v>0.003529667818709563</v>
      </c>
      <c r="H150" s="7">
        <f t="shared" si="11"/>
        <v>17.588804476852637</v>
      </c>
      <c r="I150" s="7">
        <f t="shared" si="16"/>
        <v>31971.63326098016</v>
      </c>
      <c r="J150" s="7">
        <f t="shared" si="17"/>
        <v>31971.63326098016</v>
      </c>
      <c r="K150" s="7">
        <f t="shared" si="12"/>
        <v>0.0040468992530023435</v>
      </c>
      <c r="L150" s="30">
        <f t="shared" si="13"/>
        <v>165188.45391560756</v>
      </c>
      <c r="M150" s="10">
        <f t="shared" si="14"/>
        <v>63536.31827213679</v>
      </c>
      <c r="N150" s="31">
        <f t="shared" si="15"/>
        <v>228724.77218774435</v>
      </c>
    </row>
    <row r="151" spans="1:14" s="4" customFormat="1" ht="12.75">
      <c r="A151" s="25" t="s">
        <v>489</v>
      </c>
      <c r="B151" s="26" t="s">
        <v>207</v>
      </c>
      <c r="C151" s="59">
        <v>1672</v>
      </c>
      <c r="D151" s="64">
        <v>1863929</v>
      </c>
      <c r="E151" s="27">
        <v>133650</v>
      </c>
      <c r="F151" s="28">
        <f t="shared" si="9"/>
        <v>23318.288724279835</v>
      </c>
      <c r="G151" s="29">
        <f t="shared" si="10"/>
        <v>0.0011107152389960686</v>
      </c>
      <c r="H151" s="7">
        <f t="shared" si="11"/>
        <v>13.946344930789376</v>
      </c>
      <c r="I151" s="7">
        <f t="shared" si="16"/>
        <v>6598.288724279837</v>
      </c>
      <c r="J151" s="7">
        <f t="shared" si="17"/>
        <v>6598.288724279837</v>
      </c>
      <c r="K151" s="7">
        <f t="shared" si="12"/>
        <v>0.000835196922578588</v>
      </c>
      <c r="L151" s="30">
        <f t="shared" si="13"/>
        <v>51981.47318501601</v>
      </c>
      <c r="M151" s="10">
        <f t="shared" si="14"/>
        <v>13112.591684483832</v>
      </c>
      <c r="N151" s="31">
        <f t="shared" si="15"/>
        <v>65094.06486949984</v>
      </c>
    </row>
    <row r="152" spans="1:14" s="4" customFormat="1" ht="12.75">
      <c r="A152" s="25" t="s">
        <v>491</v>
      </c>
      <c r="B152" s="26" t="s">
        <v>268</v>
      </c>
      <c r="C152" s="59">
        <v>46</v>
      </c>
      <c r="D152" s="64">
        <v>61360</v>
      </c>
      <c r="E152" s="27">
        <v>4950</v>
      </c>
      <c r="F152" s="28">
        <f aca="true" t="shared" si="18" ref="F152:F215">(C152*D152)/E152</f>
        <v>570.2141414141414</v>
      </c>
      <c r="G152" s="29">
        <f aca="true" t="shared" si="19" ref="G152:G215">F152/$F$517</f>
        <v>2.7160892630181912E-05</v>
      </c>
      <c r="H152" s="7">
        <f aca="true" t="shared" si="20" ref="H152:H215">D152/E152</f>
        <v>12.395959595959596</v>
      </c>
      <c r="I152" s="7">
        <f t="shared" si="16"/>
        <v>110.21414141414141</v>
      </c>
      <c r="J152" s="7">
        <f t="shared" si="17"/>
        <v>110.21414141414141</v>
      </c>
      <c r="K152" s="7">
        <f aca="true" t="shared" si="21" ref="K152:K215">J152/$J$517</f>
        <v>1.3950664419247428E-05</v>
      </c>
      <c r="L152" s="30">
        <f aca="true" t="shared" si="22" ref="L152:L215">$A$13*G152</f>
        <v>1271.1297750925135</v>
      </c>
      <c r="M152" s="10">
        <f aca="true" t="shared" si="23" ref="M152:M215">$E$13*K152</f>
        <v>219.02543138218462</v>
      </c>
      <c r="N152" s="31">
        <f aca="true" t="shared" si="24" ref="N152:N215">L152+M152</f>
        <v>1490.1552064746982</v>
      </c>
    </row>
    <row r="153" spans="1:14" s="4" customFormat="1" ht="12.75">
      <c r="A153" s="9" t="s">
        <v>482</v>
      </c>
      <c r="B153" s="26" t="s">
        <v>1</v>
      </c>
      <c r="C153" s="8">
        <v>3848</v>
      </c>
      <c r="D153" s="64">
        <v>4935201</v>
      </c>
      <c r="E153" s="27">
        <v>351850</v>
      </c>
      <c r="F153" s="28">
        <f t="shared" si="18"/>
        <v>53973.72018757994</v>
      </c>
      <c r="G153" s="29">
        <f t="shared" si="19"/>
        <v>0.0025709190852943376</v>
      </c>
      <c r="H153" s="7">
        <f t="shared" si="20"/>
        <v>14.026434560181896</v>
      </c>
      <c r="I153" s="7">
        <f aca="true" t="shared" si="25" ref="I153:I216">(H153-10)*C153</f>
        <v>15493.720187579935</v>
      </c>
      <c r="J153" s="7">
        <f aca="true" t="shared" si="26" ref="J153:J216">IF(I153&gt;0,I153,0)</f>
        <v>15493.720187579935</v>
      </c>
      <c r="K153" s="7">
        <f t="shared" si="21"/>
        <v>0.001961161137484608</v>
      </c>
      <c r="L153" s="30">
        <f t="shared" si="22"/>
        <v>120319.013191775</v>
      </c>
      <c r="M153" s="10">
        <f t="shared" si="23"/>
        <v>30790.22985850834</v>
      </c>
      <c r="N153" s="31">
        <f t="shared" si="24"/>
        <v>151109.24305028334</v>
      </c>
    </row>
    <row r="154" spans="1:14" s="4" customFormat="1" ht="12.75">
      <c r="A154" s="9" t="s">
        <v>483</v>
      </c>
      <c r="B154" s="26" t="s">
        <v>27</v>
      </c>
      <c r="C154" s="8">
        <v>213</v>
      </c>
      <c r="D154" s="64">
        <v>205619</v>
      </c>
      <c r="E154" s="27">
        <v>17650</v>
      </c>
      <c r="F154" s="28">
        <f t="shared" si="18"/>
        <v>2481.40776203966</v>
      </c>
      <c r="G154" s="29">
        <f t="shared" si="19"/>
        <v>0.00011819638430802996</v>
      </c>
      <c r="H154" s="7">
        <f t="shared" si="20"/>
        <v>11.649801699716713</v>
      </c>
      <c r="I154" s="7">
        <f t="shared" si="25"/>
        <v>351.4077620396599</v>
      </c>
      <c r="J154" s="7">
        <f t="shared" si="26"/>
        <v>351.4077620396599</v>
      </c>
      <c r="K154" s="7">
        <f t="shared" si="21"/>
        <v>4.448042419631855E-05</v>
      </c>
      <c r="L154" s="30">
        <f t="shared" si="22"/>
        <v>5531.590785615802</v>
      </c>
      <c r="M154" s="10">
        <f t="shared" si="23"/>
        <v>698.3426598822012</v>
      </c>
      <c r="N154" s="31">
        <f t="shared" si="24"/>
        <v>6229.9334454980035</v>
      </c>
    </row>
    <row r="155" spans="1:14" s="4" customFormat="1" ht="12.75">
      <c r="A155" s="9" t="s">
        <v>483</v>
      </c>
      <c r="B155" s="26" t="s">
        <v>28</v>
      </c>
      <c r="C155" s="8">
        <v>864</v>
      </c>
      <c r="D155" s="64">
        <v>1128774</v>
      </c>
      <c r="E155" s="27">
        <v>79000</v>
      </c>
      <c r="F155" s="28">
        <f t="shared" si="18"/>
        <v>12345.072607594937</v>
      </c>
      <c r="G155" s="29">
        <f t="shared" si="19"/>
        <v>0.0005880302981878491</v>
      </c>
      <c r="H155" s="7">
        <f t="shared" si="20"/>
        <v>14.288278481012659</v>
      </c>
      <c r="I155" s="7">
        <f t="shared" si="25"/>
        <v>3705.0726075949374</v>
      </c>
      <c r="J155" s="7">
        <f t="shared" si="26"/>
        <v>3705.0726075949374</v>
      </c>
      <c r="K155" s="7">
        <f t="shared" si="21"/>
        <v>0.0004689799687617123</v>
      </c>
      <c r="L155" s="30">
        <f t="shared" si="22"/>
        <v>27519.817955191338</v>
      </c>
      <c r="M155" s="10">
        <f t="shared" si="23"/>
        <v>7362.985509558883</v>
      </c>
      <c r="N155" s="31">
        <f t="shared" si="24"/>
        <v>34882.80346475022</v>
      </c>
    </row>
    <row r="156" spans="1:14" s="4" customFormat="1" ht="12.75">
      <c r="A156" s="25" t="s">
        <v>496</v>
      </c>
      <c r="B156" s="26" t="s">
        <v>499</v>
      </c>
      <c r="C156" s="59">
        <v>1368</v>
      </c>
      <c r="D156" s="64">
        <v>1232103</v>
      </c>
      <c r="E156" s="27">
        <v>89950</v>
      </c>
      <c r="F156" s="28">
        <f t="shared" si="18"/>
        <v>18738.375808782657</v>
      </c>
      <c r="G156" s="29">
        <f t="shared" si="19"/>
        <v>0.0008925611913870395</v>
      </c>
      <c r="H156" s="7">
        <f t="shared" si="20"/>
        <v>13.697643135075042</v>
      </c>
      <c r="I156" s="7">
        <f t="shared" si="25"/>
        <v>5058.375808782657</v>
      </c>
      <c r="J156" s="7">
        <f t="shared" si="26"/>
        <v>5058.375808782657</v>
      </c>
      <c r="K156" s="7">
        <f t="shared" si="21"/>
        <v>0.000640278121385535</v>
      </c>
      <c r="L156" s="30">
        <f t="shared" si="22"/>
        <v>41771.86375691345</v>
      </c>
      <c r="M156" s="10">
        <f t="shared" si="23"/>
        <v>10052.3665057529</v>
      </c>
      <c r="N156" s="31">
        <f t="shared" si="24"/>
        <v>51824.23026266635</v>
      </c>
    </row>
    <row r="157" spans="1:14" s="4" customFormat="1" ht="12.75">
      <c r="A157" s="25" t="s">
        <v>491</v>
      </c>
      <c r="B157" s="26" t="s">
        <v>516</v>
      </c>
      <c r="C157" s="59">
        <v>1723</v>
      </c>
      <c r="D157" s="64">
        <v>2285922</v>
      </c>
      <c r="E157" s="27">
        <v>92800</v>
      </c>
      <c r="F157" s="28">
        <f t="shared" si="18"/>
        <v>42442.28023706897</v>
      </c>
      <c r="G157" s="29">
        <f t="shared" si="19"/>
        <v>0.0020216443837050954</v>
      </c>
      <c r="H157" s="7">
        <f t="shared" si="20"/>
        <v>24.632780172413792</v>
      </c>
      <c r="I157" s="7">
        <f t="shared" si="25"/>
        <v>25212.280237068964</v>
      </c>
      <c r="J157" s="7">
        <f t="shared" si="26"/>
        <v>25212.280237068964</v>
      </c>
      <c r="K157" s="7">
        <f t="shared" si="21"/>
        <v>0.0031913151644462514</v>
      </c>
      <c r="L157" s="30">
        <f t="shared" si="22"/>
        <v>94612.95715739847</v>
      </c>
      <c r="M157" s="10">
        <f t="shared" si="23"/>
        <v>50103.64808180615</v>
      </c>
      <c r="N157" s="31">
        <f t="shared" si="24"/>
        <v>144716.60523920463</v>
      </c>
    </row>
    <row r="158" spans="1:14" s="4" customFormat="1" ht="12.75">
      <c r="A158" s="25" t="s">
        <v>486</v>
      </c>
      <c r="B158" s="26" t="s">
        <v>130</v>
      </c>
      <c r="C158" s="59">
        <v>423</v>
      </c>
      <c r="D158" s="64">
        <v>1093869</v>
      </c>
      <c r="E158" s="27">
        <v>76750</v>
      </c>
      <c r="F158" s="28">
        <f t="shared" si="18"/>
        <v>6028.750319218241</v>
      </c>
      <c r="G158" s="29">
        <f t="shared" si="19"/>
        <v>0.0002871662209365203</v>
      </c>
      <c r="H158" s="7">
        <f t="shared" si="20"/>
        <v>14.252364820846905</v>
      </c>
      <c r="I158" s="7">
        <f t="shared" si="25"/>
        <v>1798.750319218241</v>
      </c>
      <c r="J158" s="7">
        <f t="shared" si="26"/>
        <v>1798.750319218241</v>
      </c>
      <c r="K158" s="7">
        <f t="shared" si="21"/>
        <v>0.0002276818723573355</v>
      </c>
      <c r="L158" s="30">
        <f t="shared" si="22"/>
        <v>13439.37913982915</v>
      </c>
      <c r="M158" s="10">
        <f t="shared" si="23"/>
        <v>3574.605396010167</v>
      </c>
      <c r="N158" s="31">
        <f t="shared" si="24"/>
        <v>17013.984535839318</v>
      </c>
    </row>
    <row r="159" spans="1:14" s="4" customFormat="1" ht="12.75">
      <c r="A159" s="9" t="s">
        <v>483</v>
      </c>
      <c r="B159" s="26" t="s">
        <v>29</v>
      </c>
      <c r="C159" s="8">
        <v>1287</v>
      </c>
      <c r="D159" s="64">
        <v>2713600</v>
      </c>
      <c r="E159" s="27">
        <v>254150</v>
      </c>
      <c r="F159" s="28">
        <f t="shared" si="18"/>
        <v>13741.503836317135</v>
      </c>
      <c r="G159" s="29">
        <f t="shared" si="19"/>
        <v>0.0006545462189868207</v>
      </c>
      <c r="H159" s="7">
        <f t="shared" si="20"/>
        <v>10.677159157977572</v>
      </c>
      <c r="I159" s="7">
        <f t="shared" si="25"/>
        <v>871.5038363171351</v>
      </c>
      <c r="J159" s="7">
        <f t="shared" si="26"/>
        <v>871.5038363171351</v>
      </c>
      <c r="K159" s="7">
        <f t="shared" si="21"/>
        <v>0.00011031304517323137</v>
      </c>
      <c r="L159" s="30">
        <f t="shared" si="22"/>
        <v>30632.763048583212</v>
      </c>
      <c r="M159" s="10">
        <f t="shared" si="23"/>
        <v>1731.9148092197324</v>
      </c>
      <c r="N159" s="31">
        <f t="shared" si="24"/>
        <v>32364.677857802944</v>
      </c>
    </row>
    <row r="160" spans="1:14" s="4" customFormat="1" ht="12.75">
      <c r="A160" s="25" t="s">
        <v>496</v>
      </c>
      <c r="B160" s="26" t="s">
        <v>413</v>
      </c>
      <c r="C160" s="59">
        <v>1331</v>
      </c>
      <c r="D160" s="64">
        <v>2837595</v>
      </c>
      <c r="E160" s="27">
        <v>135000</v>
      </c>
      <c r="F160" s="28">
        <f t="shared" si="18"/>
        <v>27976.584777777778</v>
      </c>
      <c r="G160" s="29">
        <f t="shared" si="19"/>
        <v>0.001332602894456309</v>
      </c>
      <c r="H160" s="7">
        <f t="shared" si="20"/>
        <v>21.019222222222222</v>
      </c>
      <c r="I160" s="7">
        <f t="shared" si="25"/>
        <v>14666.584777777778</v>
      </c>
      <c r="J160" s="7">
        <f t="shared" si="26"/>
        <v>14666.584777777778</v>
      </c>
      <c r="K160" s="7">
        <f t="shared" si="21"/>
        <v>0.001856464150479399</v>
      </c>
      <c r="L160" s="30">
        <f t="shared" si="22"/>
        <v>62365.815460555255</v>
      </c>
      <c r="M160" s="10">
        <f t="shared" si="23"/>
        <v>29146.487162526566</v>
      </c>
      <c r="N160" s="31">
        <f t="shared" si="24"/>
        <v>91512.30262308182</v>
      </c>
    </row>
    <row r="161" spans="1:14" s="4" customFormat="1" ht="12.75">
      <c r="A161" s="25" t="s">
        <v>491</v>
      </c>
      <c r="B161" s="26" t="s">
        <v>269</v>
      </c>
      <c r="C161" s="59">
        <v>2225</v>
      </c>
      <c r="D161" s="64">
        <v>3106000</v>
      </c>
      <c r="E161" s="27">
        <v>163100</v>
      </c>
      <c r="F161" s="28">
        <f t="shared" si="18"/>
        <v>42371.85775597793</v>
      </c>
      <c r="G161" s="29">
        <f t="shared" si="19"/>
        <v>0.002018289964183122</v>
      </c>
      <c r="H161" s="7">
        <f t="shared" si="20"/>
        <v>19.04353157572042</v>
      </c>
      <c r="I161" s="7">
        <f t="shared" si="25"/>
        <v>20121.857755977933</v>
      </c>
      <c r="J161" s="7">
        <f t="shared" si="26"/>
        <v>20121.857755977933</v>
      </c>
      <c r="K161" s="7">
        <f t="shared" si="21"/>
        <v>0.0025469806455295885</v>
      </c>
      <c r="L161" s="30">
        <f t="shared" si="22"/>
        <v>94455.97032377012</v>
      </c>
      <c r="M161" s="10">
        <f t="shared" si="23"/>
        <v>39987.596134814536</v>
      </c>
      <c r="N161" s="31">
        <f t="shared" si="24"/>
        <v>134443.56645858465</v>
      </c>
    </row>
    <row r="162" spans="1:14" s="4" customFormat="1" ht="12.75">
      <c r="A162" s="25" t="s">
        <v>489</v>
      </c>
      <c r="B162" s="26" t="s">
        <v>208</v>
      </c>
      <c r="C162" s="59">
        <v>1249</v>
      </c>
      <c r="D162" s="64">
        <v>2600039</v>
      </c>
      <c r="E162" s="27">
        <v>205300</v>
      </c>
      <c r="F162" s="28">
        <f t="shared" si="18"/>
        <v>15818.06483682416</v>
      </c>
      <c r="G162" s="29">
        <f t="shared" si="19"/>
        <v>0.0007534586209748147</v>
      </c>
      <c r="H162" s="7">
        <f t="shared" si="20"/>
        <v>12.664583536288358</v>
      </c>
      <c r="I162" s="7">
        <f t="shared" si="25"/>
        <v>3328.064836824159</v>
      </c>
      <c r="J162" s="7">
        <f t="shared" si="26"/>
        <v>3328.064836824159</v>
      </c>
      <c r="K162" s="7">
        <f t="shared" si="21"/>
        <v>0.0004212591515781122</v>
      </c>
      <c r="L162" s="30">
        <f t="shared" si="22"/>
        <v>35261.863461621324</v>
      </c>
      <c r="M162" s="10">
        <f t="shared" si="23"/>
        <v>6613.768679776362</v>
      </c>
      <c r="N162" s="31">
        <f t="shared" si="24"/>
        <v>41875.632141397684</v>
      </c>
    </row>
    <row r="163" spans="1:14" s="4" customFormat="1" ht="12.75">
      <c r="A163" s="25" t="s">
        <v>491</v>
      </c>
      <c r="B163" s="26" t="s">
        <v>270</v>
      </c>
      <c r="C163" s="59">
        <v>131</v>
      </c>
      <c r="D163" s="64">
        <v>139800</v>
      </c>
      <c r="E163" s="27">
        <v>8750</v>
      </c>
      <c r="F163" s="28">
        <f t="shared" si="18"/>
        <v>2093.0057142857145</v>
      </c>
      <c r="G163" s="29">
        <f t="shared" si="19"/>
        <v>9.969570964881309E-05</v>
      </c>
      <c r="H163" s="7">
        <f t="shared" si="20"/>
        <v>15.977142857142857</v>
      </c>
      <c r="I163" s="7">
        <f t="shared" si="25"/>
        <v>783.0057142857142</v>
      </c>
      <c r="J163" s="7">
        <f t="shared" si="26"/>
        <v>783.0057142857142</v>
      </c>
      <c r="K163" s="7">
        <f t="shared" si="21"/>
        <v>9.911114688365715E-05</v>
      </c>
      <c r="L163" s="30">
        <f t="shared" si="22"/>
        <v>4665.759211564453</v>
      </c>
      <c r="M163" s="10">
        <f t="shared" si="23"/>
        <v>1556.0450060734174</v>
      </c>
      <c r="N163" s="31">
        <f t="shared" si="24"/>
        <v>6221.80421763787</v>
      </c>
    </row>
    <row r="164" spans="1:14" s="4" customFormat="1" ht="12.75">
      <c r="A164" s="25" t="s">
        <v>497</v>
      </c>
      <c r="B164" s="26" t="s">
        <v>445</v>
      </c>
      <c r="C164" s="59">
        <v>6204</v>
      </c>
      <c r="D164" s="64">
        <v>11517147.999</v>
      </c>
      <c r="E164" s="27">
        <v>834700</v>
      </c>
      <c r="F164" s="28">
        <f t="shared" si="18"/>
        <v>85602.47536335929</v>
      </c>
      <c r="G164" s="29">
        <f t="shared" si="19"/>
        <v>0.004077485059307462</v>
      </c>
      <c r="H164" s="7">
        <f t="shared" si="20"/>
        <v>13.797948962501497</v>
      </c>
      <c r="I164" s="7">
        <f t="shared" si="25"/>
        <v>23562.475363359288</v>
      </c>
      <c r="J164" s="7">
        <f t="shared" si="26"/>
        <v>23562.475363359288</v>
      </c>
      <c r="K164" s="7">
        <f t="shared" si="21"/>
        <v>0.002982486480077356</v>
      </c>
      <c r="L164" s="30">
        <f t="shared" si="22"/>
        <v>190826.30077558922</v>
      </c>
      <c r="M164" s="10">
        <f t="shared" si="23"/>
        <v>46825.03773721449</v>
      </c>
      <c r="N164" s="31">
        <f t="shared" si="24"/>
        <v>237651.33851280372</v>
      </c>
    </row>
    <row r="165" spans="1:14" s="4" customFormat="1" ht="12.75">
      <c r="A165" s="25" t="s">
        <v>486</v>
      </c>
      <c r="B165" s="26" t="s">
        <v>131</v>
      </c>
      <c r="C165" s="59">
        <v>7741</v>
      </c>
      <c r="D165" s="64">
        <v>16600434</v>
      </c>
      <c r="E165" s="27">
        <v>1021450</v>
      </c>
      <c r="F165" s="28">
        <f t="shared" si="18"/>
        <v>125805.43305497087</v>
      </c>
      <c r="G165" s="29">
        <f t="shared" si="19"/>
        <v>0.0059924642539124166</v>
      </c>
      <c r="H165" s="7">
        <f t="shared" si="20"/>
        <v>16.25183219932449</v>
      </c>
      <c r="I165" s="7">
        <f t="shared" si="25"/>
        <v>48395.433054970876</v>
      </c>
      <c r="J165" s="7">
        <f t="shared" si="26"/>
        <v>48395.433054970876</v>
      </c>
      <c r="K165" s="7">
        <f t="shared" si="21"/>
        <v>0.006125787828234406</v>
      </c>
      <c r="L165" s="30">
        <f t="shared" si="22"/>
        <v>280447.3270831011</v>
      </c>
      <c r="M165" s="10">
        <f t="shared" si="23"/>
        <v>96174.86890328018</v>
      </c>
      <c r="N165" s="31">
        <f t="shared" si="24"/>
        <v>376622.19598638127</v>
      </c>
    </row>
    <row r="166" spans="1:14" s="4" customFormat="1" ht="12.75">
      <c r="A166" s="25" t="s">
        <v>494</v>
      </c>
      <c r="B166" s="26" t="s">
        <v>350</v>
      </c>
      <c r="C166" s="59">
        <v>939</v>
      </c>
      <c r="D166" s="64">
        <v>2528116</v>
      </c>
      <c r="E166" s="27">
        <v>205600</v>
      </c>
      <c r="F166" s="28">
        <f t="shared" si="18"/>
        <v>11546.210719844357</v>
      </c>
      <c r="G166" s="29">
        <f t="shared" si="19"/>
        <v>0.0005499782745994354</v>
      </c>
      <c r="H166" s="7">
        <f t="shared" si="20"/>
        <v>12.296284046692607</v>
      </c>
      <c r="I166" s="7">
        <f t="shared" si="25"/>
        <v>2156.210719844358</v>
      </c>
      <c r="J166" s="7">
        <f t="shared" si="26"/>
        <v>2156.210719844358</v>
      </c>
      <c r="K166" s="7">
        <f t="shared" si="21"/>
        <v>0.0002729284262779094</v>
      </c>
      <c r="L166" s="30">
        <f t="shared" si="22"/>
        <v>25738.98325125358</v>
      </c>
      <c r="M166" s="10">
        <f t="shared" si="23"/>
        <v>4284.976292563178</v>
      </c>
      <c r="N166" s="31">
        <f t="shared" si="24"/>
        <v>30023.959543816756</v>
      </c>
    </row>
    <row r="167" spans="1:14" s="4" customFormat="1" ht="12.75">
      <c r="A167" s="25" t="s">
        <v>491</v>
      </c>
      <c r="B167" s="26" t="s">
        <v>271</v>
      </c>
      <c r="C167" s="59">
        <v>1607</v>
      </c>
      <c r="D167" s="64">
        <v>2282554</v>
      </c>
      <c r="E167" s="27">
        <v>147750</v>
      </c>
      <c r="F167" s="28">
        <f t="shared" si="18"/>
        <v>24826.154165820644</v>
      </c>
      <c r="G167" s="29">
        <f t="shared" si="19"/>
        <v>0.0011825390826785186</v>
      </c>
      <c r="H167" s="7">
        <f t="shared" si="20"/>
        <v>15.448758037225042</v>
      </c>
      <c r="I167" s="7">
        <f t="shared" si="25"/>
        <v>8756.154165820642</v>
      </c>
      <c r="J167" s="7">
        <f t="shared" si="26"/>
        <v>8756.154165820642</v>
      </c>
      <c r="K167" s="7">
        <f t="shared" si="21"/>
        <v>0.0011083347999015104</v>
      </c>
      <c r="L167" s="30">
        <f t="shared" si="22"/>
        <v>55342.829069354666</v>
      </c>
      <c r="M167" s="10">
        <f t="shared" si="23"/>
        <v>17400.85635845371</v>
      </c>
      <c r="N167" s="31">
        <f t="shared" si="24"/>
        <v>72743.68542780838</v>
      </c>
    </row>
    <row r="168" spans="1:14" s="4" customFormat="1" ht="12.75">
      <c r="A168" s="25" t="s">
        <v>491</v>
      </c>
      <c r="B168" s="26" t="s">
        <v>272</v>
      </c>
      <c r="C168" s="59">
        <v>1246</v>
      </c>
      <c r="D168" s="64">
        <v>979062</v>
      </c>
      <c r="E168" s="27">
        <v>67500</v>
      </c>
      <c r="F168" s="28">
        <f t="shared" si="18"/>
        <v>18072.75928888889</v>
      </c>
      <c r="G168" s="29">
        <f t="shared" si="19"/>
        <v>0.0008608560169329751</v>
      </c>
      <c r="H168" s="7">
        <f t="shared" si="20"/>
        <v>14.504622222222222</v>
      </c>
      <c r="I168" s="7">
        <f t="shared" si="25"/>
        <v>5612.759288888889</v>
      </c>
      <c r="J168" s="7">
        <f t="shared" si="26"/>
        <v>5612.759288888889</v>
      </c>
      <c r="K168" s="7">
        <f t="shared" si="21"/>
        <v>0.000710450767030663</v>
      </c>
      <c r="L168" s="30">
        <f t="shared" si="22"/>
        <v>40288.06159246324</v>
      </c>
      <c r="M168" s="10">
        <f t="shared" si="23"/>
        <v>11154.077042381408</v>
      </c>
      <c r="N168" s="31">
        <f t="shared" si="24"/>
        <v>51442.13863484465</v>
      </c>
    </row>
    <row r="169" spans="1:14" s="4" customFormat="1" ht="12.75">
      <c r="A169" s="25" t="s">
        <v>485</v>
      </c>
      <c r="B169" s="26" t="s">
        <v>106</v>
      </c>
      <c r="C169" s="60">
        <v>618</v>
      </c>
      <c r="D169" s="64">
        <v>1701839</v>
      </c>
      <c r="E169" s="27">
        <v>159550</v>
      </c>
      <c r="F169" s="28">
        <f t="shared" si="18"/>
        <v>6591.892836101536</v>
      </c>
      <c r="G169" s="29">
        <f t="shared" si="19"/>
        <v>0.00031399027233346496</v>
      </c>
      <c r="H169" s="7">
        <f t="shared" si="20"/>
        <v>10.66649326230022</v>
      </c>
      <c r="I169" s="7">
        <f t="shared" si="25"/>
        <v>411.8928361015358</v>
      </c>
      <c r="J169" s="7">
        <f t="shared" si="26"/>
        <v>411.8928361015358</v>
      </c>
      <c r="K169" s="7">
        <f t="shared" si="21"/>
        <v>5.2136492281446236E-05</v>
      </c>
      <c r="L169" s="30">
        <f t="shared" si="22"/>
        <v>14694.74474520616</v>
      </c>
      <c r="M169" s="10">
        <f t="shared" si="23"/>
        <v>818.542928818706</v>
      </c>
      <c r="N169" s="31">
        <f t="shared" si="24"/>
        <v>15513.287674024867</v>
      </c>
    </row>
    <row r="170" spans="1:14" s="4" customFormat="1" ht="12.75">
      <c r="A170" s="25" t="s">
        <v>491</v>
      </c>
      <c r="B170" s="26" t="s">
        <v>273</v>
      </c>
      <c r="C170" s="59">
        <v>1092</v>
      </c>
      <c r="D170" s="64">
        <v>854134</v>
      </c>
      <c r="E170" s="27">
        <v>59900</v>
      </c>
      <c r="F170" s="28">
        <f t="shared" si="18"/>
        <v>15571.190784641069</v>
      </c>
      <c r="G170" s="29">
        <f t="shared" si="19"/>
        <v>0.0007416993201481226</v>
      </c>
      <c r="H170" s="7">
        <f t="shared" si="20"/>
        <v>14.259332220367279</v>
      </c>
      <c r="I170" s="7">
        <f t="shared" si="25"/>
        <v>4651.190784641069</v>
      </c>
      <c r="J170" s="7">
        <f t="shared" si="26"/>
        <v>4651.190784641069</v>
      </c>
      <c r="K170" s="7">
        <f t="shared" si="21"/>
        <v>0.0005887375336219614</v>
      </c>
      <c r="L170" s="30">
        <f t="shared" si="22"/>
        <v>34711.52818293214</v>
      </c>
      <c r="M170" s="10">
        <f t="shared" si="23"/>
        <v>9243.179277864794</v>
      </c>
      <c r="N170" s="31">
        <f t="shared" si="24"/>
        <v>43954.70746079693</v>
      </c>
    </row>
    <row r="171" spans="1:14" s="4" customFormat="1" ht="12.75">
      <c r="A171" s="25" t="s">
        <v>494</v>
      </c>
      <c r="B171" s="26" t="s">
        <v>351</v>
      </c>
      <c r="C171" s="59">
        <v>6735</v>
      </c>
      <c r="D171" s="64">
        <v>7166075</v>
      </c>
      <c r="E171" s="27">
        <v>368250</v>
      </c>
      <c r="F171" s="28">
        <f t="shared" si="18"/>
        <v>131061.81975560081</v>
      </c>
      <c r="G171" s="29">
        <f t="shared" si="19"/>
        <v>0.006242840637852068</v>
      </c>
      <c r="H171" s="7">
        <f t="shared" si="20"/>
        <v>19.45980991174474</v>
      </c>
      <c r="I171" s="7">
        <f t="shared" si="25"/>
        <v>63711.81975560081</v>
      </c>
      <c r="J171" s="7">
        <f t="shared" si="26"/>
        <v>63711.81975560081</v>
      </c>
      <c r="K171" s="7">
        <f t="shared" si="21"/>
        <v>0.008064502481674481</v>
      </c>
      <c r="L171" s="30">
        <f t="shared" si="22"/>
        <v>292164.9418514768</v>
      </c>
      <c r="M171" s="10">
        <f t="shared" si="23"/>
        <v>126612.68896228935</v>
      </c>
      <c r="N171" s="31">
        <f t="shared" si="24"/>
        <v>418777.63081376615</v>
      </c>
    </row>
    <row r="172" spans="1:14" s="4" customFormat="1" ht="12.75">
      <c r="A172" s="25" t="s">
        <v>484</v>
      </c>
      <c r="B172" s="26" t="s">
        <v>81</v>
      </c>
      <c r="C172" s="59">
        <v>11185</v>
      </c>
      <c r="D172" s="64">
        <v>30430831.288</v>
      </c>
      <c r="E172" s="27">
        <v>2141950</v>
      </c>
      <c r="F172" s="28">
        <f t="shared" si="18"/>
        <v>158906.0659475151</v>
      </c>
      <c r="G172" s="29">
        <f t="shared" si="19"/>
        <v>0.0075691398757337545</v>
      </c>
      <c r="H172" s="7">
        <f t="shared" si="20"/>
        <v>14.207068926912392</v>
      </c>
      <c r="I172" s="7">
        <f t="shared" si="25"/>
        <v>47056.065947515104</v>
      </c>
      <c r="J172" s="7">
        <f t="shared" si="26"/>
        <v>47056.065947515104</v>
      </c>
      <c r="K172" s="7">
        <f t="shared" si="21"/>
        <v>0.005956253675805795</v>
      </c>
      <c r="L172" s="30">
        <f t="shared" si="22"/>
        <v>354235.7461843397</v>
      </c>
      <c r="M172" s="10">
        <f t="shared" si="23"/>
        <v>93513.18271015098</v>
      </c>
      <c r="N172" s="31">
        <f t="shared" si="24"/>
        <v>447748.9288944907</v>
      </c>
    </row>
    <row r="173" spans="1:14" s="4" customFormat="1" ht="12.75">
      <c r="A173" s="25" t="s">
        <v>487</v>
      </c>
      <c r="B173" s="26" t="s">
        <v>163</v>
      </c>
      <c r="C173" s="59">
        <v>2956</v>
      </c>
      <c r="D173" s="64">
        <v>2564341</v>
      </c>
      <c r="E173" s="27">
        <v>197650</v>
      </c>
      <c r="F173" s="28">
        <f t="shared" si="18"/>
        <v>38351.59117632178</v>
      </c>
      <c r="G173" s="29">
        <f t="shared" si="19"/>
        <v>0.0018267934351003006</v>
      </c>
      <c r="H173" s="7">
        <f t="shared" si="20"/>
        <v>12.974151277510751</v>
      </c>
      <c r="I173" s="7">
        <f t="shared" si="25"/>
        <v>8791.591176321781</v>
      </c>
      <c r="J173" s="7">
        <f t="shared" si="26"/>
        <v>8791.591176321781</v>
      </c>
      <c r="K173" s="7">
        <f t="shared" si="21"/>
        <v>0.0011128203390091016</v>
      </c>
      <c r="L173" s="30">
        <f t="shared" si="22"/>
        <v>85493.93276269406</v>
      </c>
      <c r="M173" s="10">
        <f t="shared" si="23"/>
        <v>17471.279322442897</v>
      </c>
      <c r="N173" s="31">
        <f t="shared" si="24"/>
        <v>102965.21208513697</v>
      </c>
    </row>
    <row r="174" spans="1:14" s="4" customFormat="1" ht="12.75">
      <c r="A174" s="25" t="s">
        <v>485</v>
      </c>
      <c r="B174" s="26" t="s">
        <v>107</v>
      </c>
      <c r="C174" s="60">
        <v>7760</v>
      </c>
      <c r="D174" s="64">
        <v>7262730</v>
      </c>
      <c r="E174" s="27">
        <v>453250</v>
      </c>
      <c r="F174" s="28">
        <f t="shared" si="18"/>
        <v>124343.70612244897</v>
      </c>
      <c r="G174" s="29">
        <f t="shared" si="19"/>
        <v>0.005922838116317142</v>
      </c>
      <c r="H174" s="7">
        <f t="shared" si="20"/>
        <v>16.023673469387756</v>
      </c>
      <c r="I174" s="7">
        <f t="shared" si="25"/>
        <v>46743.70612244899</v>
      </c>
      <c r="J174" s="7">
        <f t="shared" si="26"/>
        <v>46743.70612244899</v>
      </c>
      <c r="K174" s="7">
        <f t="shared" si="21"/>
        <v>0.005916715853874415</v>
      </c>
      <c r="L174" s="30">
        <f t="shared" si="22"/>
        <v>277188.82384364225</v>
      </c>
      <c r="M174" s="10">
        <f t="shared" si="23"/>
        <v>92892.43890582831</v>
      </c>
      <c r="N174" s="31">
        <f t="shared" si="24"/>
        <v>370081.26274947054</v>
      </c>
    </row>
    <row r="175" spans="1:14" s="4" customFormat="1" ht="12.75">
      <c r="A175" s="25" t="s">
        <v>487</v>
      </c>
      <c r="B175" s="26" t="s">
        <v>164</v>
      </c>
      <c r="C175" s="59">
        <v>1140</v>
      </c>
      <c r="D175" s="64">
        <v>2171272</v>
      </c>
      <c r="E175" s="27">
        <v>159350</v>
      </c>
      <c r="F175" s="28">
        <f t="shared" si="18"/>
        <v>15533.417508628805</v>
      </c>
      <c r="G175" s="29">
        <f t="shared" si="19"/>
        <v>0.0007399000734799937</v>
      </c>
      <c r="H175" s="7">
        <f t="shared" si="20"/>
        <v>13.62580483213053</v>
      </c>
      <c r="I175" s="7">
        <f t="shared" si="25"/>
        <v>4133.417508628804</v>
      </c>
      <c r="J175" s="7">
        <f t="shared" si="26"/>
        <v>4133.417508628804</v>
      </c>
      <c r="K175" s="7">
        <f t="shared" si="21"/>
        <v>0.0005231989273576415</v>
      </c>
      <c r="L175" s="30">
        <f t="shared" si="22"/>
        <v>34627.32343886371</v>
      </c>
      <c r="M175" s="10">
        <f t="shared" si="23"/>
        <v>8214.223159514971</v>
      </c>
      <c r="N175" s="31">
        <f t="shared" si="24"/>
        <v>42841.54659837868</v>
      </c>
    </row>
    <row r="176" spans="1:14" s="4" customFormat="1" ht="12.75">
      <c r="A176" s="9" t="s">
        <v>483</v>
      </c>
      <c r="B176" s="26" t="s">
        <v>30</v>
      </c>
      <c r="C176" s="8">
        <v>3496</v>
      </c>
      <c r="D176" s="64">
        <v>3354445</v>
      </c>
      <c r="E176" s="27">
        <v>177950</v>
      </c>
      <c r="F176" s="28">
        <f t="shared" si="18"/>
        <v>65901.31902219725</v>
      </c>
      <c r="G176" s="29">
        <f t="shared" si="19"/>
        <v>0.003139063941329452</v>
      </c>
      <c r="H176" s="7">
        <f t="shared" si="20"/>
        <v>18.85049171115482</v>
      </c>
      <c r="I176" s="7">
        <f t="shared" si="25"/>
        <v>30941.31902219725</v>
      </c>
      <c r="J176" s="7">
        <f t="shared" si="26"/>
        <v>30941.31902219725</v>
      </c>
      <c r="K176" s="7">
        <f t="shared" si="21"/>
        <v>0.003916484335214049</v>
      </c>
      <c r="L176" s="30">
        <f t="shared" si="22"/>
        <v>146908.19245421834</v>
      </c>
      <c r="M176" s="10">
        <f t="shared" si="23"/>
        <v>61488.80406286057</v>
      </c>
      <c r="N176" s="31">
        <f t="shared" si="24"/>
        <v>208396.9965170789</v>
      </c>
    </row>
    <row r="177" spans="1:14" s="4" customFormat="1" ht="12.75">
      <c r="A177" s="9" t="s">
        <v>483</v>
      </c>
      <c r="B177" s="26" t="s">
        <v>31</v>
      </c>
      <c r="C177" s="8">
        <v>4097</v>
      </c>
      <c r="D177" s="64">
        <v>3675349.45</v>
      </c>
      <c r="E177" s="27">
        <v>233000</v>
      </c>
      <c r="F177" s="28">
        <f t="shared" si="18"/>
        <v>64626.20899849786</v>
      </c>
      <c r="G177" s="29">
        <f t="shared" si="19"/>
        <v>0.003078326888475103</v>
      </c>
      <c r="H177" s="7">
        <f t="shared" si="20"/>
        <v>15.774031974248928</v>
      </c>
      <c r="I177" s="7">
        <f t="shared" si="25"/>
        <v>23656.208998497856</v>
      </c>
      <c r="J177" s="7">
        <f t="shared" si="26"/>
        <v>23656.208998497856</v>
      </c>
      <c r="K177" s="7">
        <f t="shared" si="21"/>
        <v>0.0029943510781392387</v>
      </c>
      <c r="L177" s="30">
        <f t="shared" si="22"/>
        <v>144065.69838063483</v>
      </c>
      <c r="M177" s="10">
        <f t="shared" si="23"/>
        <v>47011.311926786046</v>
      </c>
      <c r="N177" s="31">
        <f t="shared" si="24"/>
        <v>191077.01030742086</v>
      </c>
    </row>
    <row r="178" spans="1:14" s="4" customFormat="1" ht="12.75">
      <c r="A178" s="25" t="s">
        <v>495</v>
      </c>
      <c r="B178" s="26" t="s">
        <v>375</v>
      </c>
      <c r="C178" s="59">
        <v>1124</v>
      </c>
      <c r="D178" s="64">
        <v>1060430</v>
      </c>
      <c r="E178" s="27">
        <v>77700</v>
      </c>
      <c r="F178" s="28">
        <f t="shared" si="18"/>
        <v>15340.06846846847</v>
      </c>
      <c r="G178" s="29">
        <f t="shared" si="19"/>
        <v>0.0007306903185150963</v>
      </c>
      <c r="H178" s="7">
        <f t="shared" si="20"/>
        <v>13.647747747747747</v>
      </c>
      <c r="I178" s="7">
        <f t="shared" si="25"/>
        <v>4100.0684684684675</v>
      </c>
      <c r="J178" s="7">
        <f t="shared" si="26"/>
        <v>4100.0684684684675</v>
      </c>
      <c r="K178" s="7">
        <f t="shared" si="21"/>
        <v>0.0005189776789587391</v>
      </c>
      <c r="L178" s="30">
        <f t="shared" si="22"/>
        <v>34196.30690650651</v>
      </c>
      <c r="M178" s="10">
        <f t="shared" si="23"/>
        <v>8147.949559652203</v>
      </c>
      <c r="N178" s="31">
        <f t="shared" si="24"/>
        <v>42344.25646615871</v>
      </c>
    </row>
    <row r="179" spans="1:14" s="4" customFormat="1" ht="12.75">
      <c r="A179" s="25" t="s">
        <v>486</v>
      </c>
      <c r="B179" s="26" t="s">
        <v>132</v>
      </c>
      <c r="C179" s="59">
        <v>1483</v>
      </c>
      <c r="D179" s="64">
        <v>1757331</v>
      </c>
      <c r="E179" s="27">
        <v>179050</v>
      </c>
      <c r="F179" s="28">
        <f t="shared" si="18"/>
        <v>14555.274353532533</v>
      </c>
      <c r="G179" s="29">
        <f t="shared" si="19"/>
        <v>0.0006933083822486434</v>
      </c>
      <c r="H179" s="7">
        <f t="shared" si="20"/>
        <v>9.814750069812902</v>
      </c>
      <c r="I179" s="7">
        <f t="shared" si="25"/>
        <v>-274.72564646746605</v>
      </c>
      <c r="J179" s="7">
        <f t="shared" si="26"/>
        <v>0</v>
      </c>
      <c r="K179" s="7">
        <f t="shared" si="21"/>
        <v>0</v>
      </c>
      <c r="L179" s="30">
        <f t="shared" si="22"/>
        <v>32446.832289236514</v>
      </c>
      <c r="M179" s="10">
        <f t="shared" si="23"/>
        <v>0</v>
      </c>
      <c r="N179" s="31">
        <f t="shared" si="24"/>
        <v>32446.832289236514</v>
      </c>
    </row>
    <row r="180" spans="1:14" s="4" customFormat="1" ht="12.75">
      <c r="A180" s="25" t="s">
        <v>495</v>
      </c>
      <c r="B180" s="26" t="s">
        <v>376</v>
      </c>
      <c r="C180" s="59">
        <v>719</v>
      </c>
      <c r="D180" s="64">
        <v>990304</v>
      </c>
      <c r="E180" s="27">
        <v>57850</v>
      </c>
      <c r="F180" s="28">
        <f t="shared" si="18"/>
        <v>12308.186274848747</v>
      </c>
      <c r="G180" s="29">
        <f t="shared" si="19"/>
        <v>0.0005862732991054416</v>
      </c>
      <c r="H180" s="7">
        <f t="shared" si="20"/>
        <v>17.11847882454624</v>
      </c>
      <c r="I180" s="7">
        <f t="shared" si="25"/>
        <v>5118.186274848747</v>
      </c>
      <c r="J180" s="7">
        <f t="shared" si="26"/>
        <v>5118.186274848747</v>
      </c>
      <c r="K180" s="7">
        <f t="shared" si="21"/>
        <v>0.0006478487990693676</v>
      </c>
      <c r="L180" s="30">
        <f t="shared" si="22"/>
        <v>27437.590398134667</v>
      </c>
      <c r="M180" s="10">
        <f t="shared" si="23"/>
        <v>10171.226145389071</v>
      </c>
      <c r="N180" s="31">
        <f t="shared" si="24"/>
        <v>37608.81654352374</v>
      </c>
    </row>
    <row r="181" spans="1:14" s="4" customFormat="1" ht="12.75">
      <c r="A181" s="25" t="s">
        <v>484</v>
      </c>
      <c r="B181" s="26" t="s">
        <v>82</v>
      </c>
      <c r="C181" s="59">
        <v>7879</v>
      </c>
      <c r="D181" s="64">
        <v>20365355</v>
      </c>
      <c r="E181" s="27">
        <v>1385250</v>
      </c>
      <c r="F181" s="28">
        <f t="shared" si="18"/>
        <v>115833.69936473561</v>
      </c>
      <c r="G181" s="29">
        <f t="shared" si="19"/>
        <v>0.005517482719035789</v>
      </c>
      <c r="H181" s="7">
        <f t="shared" si="20"/>
        <v>14.701573723154665</v>
      </c>
      <c r="I181" s="7">
        <f t="shared" si="25"/>
        <v>37043.69936473561</v>
      </c>
      <c r="J181" s="7">
        <f t="shared" si="26"/>
        <v>37043.69936473561</v>
      </c>
      <c r="K181" s="7">
        <f t="shared" si="21"/>
        <v>0.004688910261914972</v>
      </c>
      <c r="L181" s="30">
        <f t="shared" si="22"/>
        <v>258218.19125087492</v>
      </c>
      <c r="M181" s="10">
        <f t="shared" si="23"/>
        <v>73615.89111206506</v>
      </c>
      <c r="N181" s="31">
        <f t="shared" si="24"/>
        <v>331834.08236293995</v>
      </c>
    </row>
    <row r="182" spans="1:14" s="4" customFormat="1" ht="12.75">
      <c r="A182" s="25" t="s">
        <v>486</v>
      </c>
      <c r="B182" s="26" t="s">
        <v>137</v>
      </c>
      <c r="C182" s="59">
        <v>61</v>
      </c>
      <c r="D182" s="64">
        <v>246936</v>
      </c>
      <c r="E182" s="27">
        <v>12950</v>
      </c>
      <c r="F182" s="28">
        <f t="shared" si="18"/>
        <v>1163.1734362934362</v>
      </c>
      <c r="G182" s="29">
        <f t="shared" si="19"/>
        <v>5.5405200465732E-05</v>
      </c>
      <c r="H182" s="7">
        <f t="shared" si="20"/>
        <v>19.06841698841699</v>
      </c>
      <c r="I182" s="7">
        <f t="shared" si="25"/>
        <v>553.1734362934363</v>
      </c>
      <c r="J182" s="7">
        <f t="shared" si="26"/>
        <v>553.1734362934363</v>
      </c>
      <c r="K182" s="7">
        <f t="shared" si="21"/>
        <v>7.001948095184727E-05</v>
      </c>
      <c r="L182" s="30">
        <f t="shared" si="22"/>
        <v>2592.9633817962576</v>
      </c>
      <c r="M182" s="10">
        <f t="shared" si="23"/>
        <v>1099.3058509440023</v>
      </c>
      <c r="N182" s="31">
        <f t="shared" si="24"/>
        <v>3692.26923274026</v>
      </c>
    </row>
    <row r="183" spans="1:14" s="4" customFormat="1" ht="12.75">
      <c r="A183" s="9" t="s">
        <v>483</v>
      </c>
      <c r="B183" s="26" t="s">
        <v>32</v>
      </c>
      <c r="C183" s="8">
        <v>1087</v>
      </c>
      <c r="D183" s="64">
        <v>806566</v>
      </c>
      <c r="E183" s="27">
        <v>49900</v>
      </c>
      <c r="F183" s="28">
        <f t="shared" si="18"/>
        <v>17569.884609218436</v>
      </c>
      <c r="G183" s="29">
        <f t="shared" si="19"/>
        <v>0.0008369026909998564</v>
      </c>
      <c r="H183" s="7">
        <f t="shared" si="20"/>
        <v>16.16364729458918</v>
      </c>
      <c r="I183" s="7">
        <f t="shared" si="25"/>
        <v>6699.884609218438</v>
      </c>
      <c r="J183" s="7">
        <f t="shared" si="26"/>
        <v>6699.884609218438</v>
      </c>
      <c r="K183" s="7">
        <f t="shared" si="21"/>
        <v>0.0008480567069852834</v>
      </c>
      <c r="L183" s="30">
        <f t="shared" si="22"/>
        <v>39167.04593879328</v>
      </c>
      <c r="M183" s="10">
        <f t="shared" si="23"/>
        <v>13314.490299668949</v>
      </c>
      <c r="N183" s="31">
        <f t="shared" si="24"/>
        <v>52481.53623846223</v>
      </c>
    </row>
    <row r="184" spans="1:14" s="4" customFormat="1" ht="12.75">
      <c r="A184" s="25" t="s">
        <v>488</v>
      </c>
      <c r="B184" s="26" t="s">
        <v>188</v>
      </c>
      <c r="C184" s="59">
        <v>1152</v>
      </c>
      <c r="D184" s="64">
        <v>2321309</v>
      </c>
      <c r="E184" s="27">
        <v>237950</v>
      </c>
      <c r="F184" s="28">
        <f t="shared" si="18"/>
        <v>11238.276814456818</v>
      </c>
      <c r="G184" s="29">
        <f t="shared" si="19"/>
        <v>0.0005353105223744884</v>
      </c>
      <c r="H184" s="7">
        <f t="shared" si="20"/>
        <v>9.755448623660433</v>
      </c>
      <c r="I184" s="7">
        <f t="shared" si="25"/>
        <v>-281.7231855431812</v>
      </c>
      <c r="J184" s="7">
        <f t="shared" si="26"/>
        <v>0</v>
      </c>
      <c r="K184" s="7">
        <f t="shared" si="21"/>
        <v>0</v>
      </c>
      <c r="L184" s="30">
        <f t="shared" si="22"/>
        <v>25052.532447126057</v>
      </c>
      <c r="M184" s="10">
        <f t="shared" si="23"/>
        <v>0</v>
      </c>
      <c r="N184" s="31">
        <f t="shared" si="24"/>
        <v>25052.532447126057</v>
      </c>
    </row>
    <row r="185" spans="1:14" s="4" customFormat="1" ht="12.75">
      <c r="A185" s="25" t="s">
        <v>484</v>
      </c>
      <c r="B185" s="26" t="s">
        <v>83</v>
      </c>
      <c r="C185" s="63">
        <v>5</v>
      </c>
      <c r="D185" s="64">
        <v>2556538</v>
      </c>
      <c r="E185" s="27">
        <v>158400</v>
      </c>
      <c r="F185" s="28">
        <f t="shared" si="18"/>
        <v>80.6988005050505</v>
      </c>
      <c r="G185" s="29">
        <f t="shared" si="19"/>
        <v>3.843909325830319E-06</v>
      </c>
      <c r="H185" s="7">
        <f t="shared" si="20"/>
        <v>16.1397601010101</v>
      </c>
      <c r="I185" s="7">
        <f t="shared" si="25"/>
        <v>30.698800505050503</v>
      </c>
      <c r="J185" s="7">
        <f t="shared" si="26"/>
        <v>30.698800505050503</v>
      </c>
      <c r="K185" s="7">
        <f t="shared" si="21"/>
        <v>3.885786872939632E-06</v>
      </c>
      <c r="L185" s="30">
        <f t="shared" si="22"/>
        <v>179.89495644885892</v>
      </c>
      <c r="M185" s="10">
        <f t="shared" si="23"/>
        <v>61.00685390515223</v>
      </c>
      <c r="N185" s="31">
        <f t="shared" si="24"/>
        <v>240.90181035401116</v>
      </c>
    </row>
    <row r="186" spans="1:14" s="4" customFormat="1" ht="12.75">
      <c r="A186" s="25" t="s">
        <v>490</v>
      </c>
      <c r="B186" s="26" t="s">
        <v>226</v>
      </c>
      <c r="C186" s="59">
        <v>3449</v>
      </c>
      <c r="D186" s="64">
        <v>6202931</v>
      </c>
      <c r="E186" s="27">
        <v>356100</v>
      </c>
      <c r="F186" s="28">
        <f t="shared" si="18"/>
        <v>60078.374105588315</v>
      </c>
      <c r="G186" s="29">
        <f t="shared" si="19"/>
        <v>0.0028617008067020853</v>
      </c>
      <c r="H186" s="7">
        <f t="shared" si="20"/>
        <v>17.41907048581859</v>
      </c>
      <c r="I186" s="7">
        <f t="shared" si="25"/>
        <v>25588.37410558832</v>
      </c>
      <c r="J186" s="7">
        <f t="shared" si="26"/>
        <v>25588.37410558832</v>
      </c>
      <c r="K186" s="7">
        <f t="shared" si="21"/>
        <v>0.003238920301886236</v>
      </c>
      <c r="L186" s="30">
        <f t="shared" si="22"/>
        <v>133927.59775365758</v>
      </c>
      <c r="M186" s="10">
        <f t="shared" si="23"/>
        <v>50851.0487396139</v>
      </c>
      <c r="N186" s="31">
        <f t="shared" si="24"/>
        <v>184778.6464932715</v>
      </c>
    </row>
    <row r="187" spans="1:14" s="4" customFormat="1" ht="12.75">
      <c r="A187" s="25" t="s">
        <v>487</v>
      </c>
      <c r="B187" s="26" t="s">
        <v>165</v>
      </c>
      <c r="C187" s="59">
        <v>5800</v>
      </c>
      <c r="D187" s="64">
        <v>6417563</v>
      </c>
      <c r="E187" s="27">
        <v>323600</v>
      </c>
      <c r="F187" s="28">
        <f t="shared" si="18"/>
        <v>115024.30593325093</v>
      </c>
      <c r="G187" s="29">
        <f t="shared" si="19"/>
        <v>0.0054789290485961015</v>
      </c>
      <c r="H187" s="7">
        <f t="shared" si="20"/>
        <v>19.831776885043265</v>
      </c>
      <c r="I187" s="7">
        <f t="shared" si="25"/>
        <v>57024.30593325094</v>
      </c>
      <c r="J187" s="7">
        <f t="shared" si="26"/>
        <v>57024.30593325094</v>
      </c>
      <c r="K187" s="7">
        <f t="shared" si="21"/>
        <v>0.007218011641772958</v>
      </c>
      <c r="L187" s="30">
        <f t="shared" si="22"/>
        <v>256413.87947429754</v>
      </c>
      <c r="M187" s="10">
        <f t="shared" si="23"/>
        <v>113322.78277583545</v>
      </c>
      <c r="N187" s="31">
        <f t="shared" si="24"/>
        <v>369736.662250133</v>
      </c>
    </row>
    <row r="188" spans="1:14" s="4" customFormat="1" ht="12.75">
      <c r="A188" s="9" t="s">
        <v>483</v>
      </c>
      <c r="B188" s="26" t="s">
        <v>33</v>
      </c>
      <c r="C188" s="8">
        <v>81</v>
      </c>
      <c r="D188" s="64">
        <v>7124</v>
      </c>
      <c r="E188" s="27">
        <v>8550</v>
      </c>
      <c r="F188" s="28">
        <f t="shared" si="18"/>
        <v>67.49052631578947</v>
      </c>
      <c r="G188" s="29">
        <f t="shared" si="19"/>
        <v>3.2147623246794545E-06</v>
      </c>
      <c r="H188" s="7">
        <f t="shared" si="20"/>
        <v>0.8332163742690059</v>
      </c>
      <c r="I188" s="7">
        <f t="shared" si="25"/>
        <v>-742.5094736842105</v>
      </c>
      <c r="J188" s="7">
        <f t="shared" si="26"/>
        <v>0</v>
      </c>
      <c r="K188" s="7">
        <f t="shared" si="21"/>
        <v>0</v>
      </c>
      <c r="L188" s="30">
        <f t="shared" si="22"/>
        <v>150.45087679499846</v>
      </c>
      <c r="M188" s="10">
        <f t="shared" si="23"/>
        <v>0</v>
      </c>
      <c r="N188" s="31">
        <f t="shared" si="24"/>
        <v>150.45087679499846</v>
      </c>
    </row>
    <row r="189" spans="1:14" s="4" customFormat="1" ht="12.75">
      <c r="A189" s="25" t="s">
        <v>491</v>
      </c>
      <c r="B189" s="26" t="s">
        <v>274</v>
      </c>
      <c r="C189" s="59">
        <v>1105</v>
      </c>
      <c r="D189" s="64">
        <v>644365</v>
      </c>
      <c r="E189" s="27">
        <v>50750</v>
      </c>
      <c r="F189" s="28">
        <f t="shared" si="18"/>
        <v>14030.016256157636</v>
      </c>
      <c r="G189" s="29">
        <f t="shared" si="19"/>
        <v>0.0006682888715950632</v>
      </c>
      <c r="H189" s="7">
        <f t="shared" si="20"/>
        <v>12.696847290640394</v>
      </c>
      <c r="I189" s="7">
        <f t="shared" si="25"/>
        <v>2980.016256157635</v>
      </c>
      <c r="J189" s="7">
        <f t="shared" si="26"/>
        <v>2980.016256157635</v>
      </c>
      <c r="K189" s="7">
        <f t="shared" si="21"/>
        <v>0.0003772039251963274</v>
      </c>
      <c r="L189" s="30">
        <f t="shared" si="22"/>
        <v>31275.919190648958</v>
      </c>
      <c r="M189" s="10">
        <f t="shared" si="23"/>
        <v>5922.10162558234</v>
      </c>
      <c r="N189" s="31">
        <f t="shared" si="24"/>
        <v>37198.0208162313</v>
      </c>
    </row>
    <row r="190" spans="1:14" s="4" customFormat="1" ht="12.75">
      <c r="A190" s="25" t="s">
        <v>493</v>
      </c>
      <c r="B190" s="26" t="s">
        <v>334</v>
      </c>
      <c r="C190" s="59">
        <v>1042</v>
      </c>
      <c r="D190" s="64">
        <v>3355636</v>
      </c>
      <c r="E190" s="27">
        <v>473650</v>
      </c>
      <c r="F190" s="28">
        <f t="shared" si="18"/>
        <v>7382.1866610366305</v>
      </c>
      <c r="G190" s="29">
        <f t="shared" si="19"/>
        <v>0.00035163417515236746</v>
      </c>
      <c r="H190" s="7">
        <f t="shared" si="20"/>
        <v>7.084632112319223</v>
      </c>
      <c r="I190" s="7">
        <f t="shared" si="25"/>
        <v>-3037.8133389633695</v>
      </c>
      <c r="J190" s="7">
        <f t="shared" si="26"/>
        <v>0</v>
      </c>
      <c r="K190" s="7">
        <f t="shared" si="21"/>
        <v>0</v>
      </c>
      <c r="L190" s="30">
        <f t="shared" si="22"/>
        <v>16456.4793971308</v>
      </c>
      <c r="M190" s="10">
        <f t="shared" si="23"/>
        <v>0</v>
      </c>
      <c r="N190" s="31">
        <f t="shared" si="24"/>
        <v>16456.4793971308</v>
      </c>
    </row>
    <row r="191" spans="1:14" s="4" customFormat="1" ht="12.75">
      <c r="A191" s="25" t="s">
        <v>490</v>
      </c>
      <c r="B191" s="26" t="s">
        <v>227</v>
      </c>
      <c r="C191" s="59">
        <v>209</v>
      </c>
      <c r="D191" s="64">
        <v>463363</v>
      </c>
      <c r="E191" s="27">
        <v>31850</v>
      </c>
      <c r="F191" s="28">
        <f t="shared" si="18"/>
        <v>3040.5923704866564</v>
      </c>
      <c r="G191" s="29">
        <f t="shared" si="19"/>
        <v>0.0001448319094684772</v>
      </c>
      <c r="H191" s="7">
        <f t="shared" si="20"/>
        <v>14.54828885400314</v>
      </c>
      <c r="I191" s="7">
        <f t="shared" si="25"/>
        <v>950.5923704866561</v>
      </c>
      <c r="J191" s="7">
        <f t="shared" si="26"/>
        <v>950.5923704866561</v>
      </c>
      <c r="K191" s="7">
        <f t="shared" si="21"/>
        <v>0.00012032389845804953</v>
      </c>
      <c r="L191" s="30">
        <f t="shared" si="22"/>
        <v>6778.133363124733</v>
      </c>
      <c r="M191" s="10">
        <f t="shared" si="23"/>
        <v>1889.0852057913776</v>
      </c>
      <c r="N191" s="31">
        <f t="shared" si="24"/>
        <v>8667.21856891611</v>
      </c>
    </row>
    <row r="192" spans="1:14" s="4" customFormat="1" ht="12.75">
      <c r="A192" s="25" t="s">
        <v>491</v>
      </c>
      <c r="B192" s="26" t="s">
        <v>275</v>
      </c>
      <c r="C192" s="59">
        <v>4594</v>
      </c>
      <c r="D192" s="64">
        <v>4931913</v>
      </c>
      <c r="E192" s="27">
        <v>286650</v>
      </c>
      <c r="F192" s="28">
        <f t="shared" si="18"/>
        <v>79041.36864468864</v>
      </c>
      <c r="G192" s="29">
        <f t="shared" si="19"/>
        <v>0.0037649612157580445</v>
      </c>
      <c r="H192" s="7">
        <f t="shared" si="20"/>
        <v>17.205347985347984</v>
      </c>
      <c r="I192" s="7">
        <f t="shared" si="25"/>
        <v>33101.36864468864</v>
      </c>
      <c r="J192" s="7">
        <f t="shared" si="26"/>
        <v>33101.36864468864</v>
      </c>
      <c r="K192" s="7">
        <f t="shared" si="21"/>
        <v>0.004189898681373742</v>
      </c>
      <c r="L192" s="30">
        <f t="shared" si="22"/>
        <v>176200.1848974765</v>
      </c>
      <c r="M192" s="10">
        <f t="shared" si="23"/>
        <v>65781.40929756775</v>
      </c>
      <c r="N192" s="31">
        <f t="shared" si="24"/>
        <v>241981.59419504425</v>
      </c>
    </row>
    <row r="193" spans="1:14" s="4" customFormat="1" ht="12.75">
      <c r="A193" s="9" t="s">
        <v>483</v>
      </c>
      <c r="B193" s="26" t="s">
        <v>34</v>
      </c>
      <c r="C193" s="8">
        <v>3</v>
      </c>
      <c r="D193" s="64">
        <v>47389</v>
      </c>
      <c r="E193" s="27">
        <v>5750</v>
      </c>
      <c r="F193" s="28">
        <f t="shared" si="18"/>
        <v>24.724695652173914</v>
      </c>
      <c r="G193" s="29">
        <f t="shared" si="19"/>
        <v>1.1777063302168864E-06</v>
      </c>
      <c r="H193" s="7">
        <f t="shared" si="20"/>
        <v>8.241565217391305</v>
      </c>
      <c r="I193" s="7">
        <f t="shared" si="25"/>
        <v>-5.275304347826086</v>
      </c>
      <c r="J193" s="7">
        <f t="shared" si="26"/>
        <v>0</v>
      </c>
      <c r="K193" s="7">
        <f t="shared" si="21"/>
        <v>0</v>
      </c>
      <c r="L193" s="30">
        <f t="shared" si="22"/>
        <v>55.116656254150286</v>
      </c>
      <c r="M193" s="10">
        <f t="shared" si="23"/>
        <v>0</v>
      </c>
      <c r="N193" s="31">
        <f t="shared" si="24"/>
        <v>55.116656254150286</v>
      </c>
    </row>
    <row r="194" spans="1:14" s="4" customFormat="1" ht="12.75">
      <c r="A194" s="25" t="s">
        <v>484</v>
      </c>
      <c r="B194" s="26" t="s">
        <v>84</v>
      </c>
      <c r="C194" s="59">
        <v>16381</v>
      </c>
      <c r="D194" s="64">
        <v>22346338</v>
      </c>
      <c r="E194" s="27">
        <v>1467850</v>
      </c>
      <c r="F194" s="28">
        <f t="shared" si="18"/>
        <v>249381.9959655278</v>
      </c>
      <c r="G194" s="29">
        <f t="shared" si="19"/>
        <v>0.0118787611957885</v>
      </c>
      <c r="H194" s="7">
        <f t="shared" si="20"/>
        <v>15.223856661102973</v>
      </c>
      <c r="I194" s="7">
        <f t="shared" si="25"/>
        <v>85571.99596552779</v>
      </c>
      <c r="J194" s="7">
        <f t="shared" si="26"/>
        <v>85571.99596552779</v>
      </c>
      <c r="K194" s="7">
        <f t="shared" si="21"/>
        <v>0.010831515666528615</v>
      </c>
      <c r="L194" s="30">
        <f t="shared" si="22"/>
        <v>555926.0239629018</v>
      </c>
      <c r="M194" s="10">
        <f t="shared" si="23"/>
        <v>170054.79596449927</v>
      </c>
      <c r="N194" s="31">
        <f t="shared" si="24"/>
        <v>725980.819927401</v>
      </c>
    </row>
    <row r="195" spans="1:14" s="4" customFormat="1" ht="12.75">
      <c r="A195" s="25" t="s">
        <v>486</v>
      </c>
      <c r="B195" s="26" t="s">
        <v>133</v>
      </c>
      <c r="C195" s="59">
        <v>1737</v>
      </c>
      <c r="D195" s="64">
        <v>3249804</v>
      </c>
      <c r="E195" s="27">
        <v>396600</v>
      </c>
      <c r="F195" s="28">
        <f t="shared" si="18"/>
        <v>14233.256550680786</v>
      </c>
      <c r="G195" s="29">
        <f t="shared" si="19"/>
        <v>0.0006779697746396276</v>
      </c>
      <c r="H195" s="7">
        <f t="shared" si="20"/>
        <v>8.194160363086233</v>
      </c>
      <c r="I195" s="7">
        <f t="shared" si="25"/>
        <v>-3136.743449319213</v>
      </c>
      <c r="J195" s="7">
        <f t="shared" si="26"/>
        <v>0</v>
      </c>
      <c r="K195" s="7">
        <f t="shared" si="21"/>
        <v>0</v>
      </c>
      <c r="L195" s="30">
        <f t="shared" si="22"/>
        <v>31728.98545313457</v>
      </c>
      <c r="M195" s="10">
        <f t="shared" si="23"/>
        <v>0</v>
      </c>
      <c r="N195" s="31">
        <f t="shared" si="24"/>
        <v>31728.98545313457</v>
      </c>
    </row>
    <row r="196" spans="1:14" s="4" customFormat="1" ht="12.75">
      <c r="A196" s="9" t="s">
        <v>483</v>
      </c>
      <c r="B196" s="26" t="s">
        <v>35</v>
      </c>
      <c r="C196" s="8">
        <v>467</v>
      </c>
      <c r="D196" s="64">
        <v>382984</v>
      </c>
      <c r="E196" s="27">
        <v>19150</v>
      </c>
      <c r="F196" s="28">
        <f t="shared" si="18"/>
        <v>9339.609817232376</v>
      </c>
      <c r="G196" s="29">
        <f t="shared" si="19"/>
        <v>0.0004448717087663417</v>
      </c>
      <c r="H196" s="7">
        <f t="shared" si="20"/>
        <v>19.99916449086162</v>
      </c>
      <c r="I196" s="7">
        <f t="shared" si="25"/>
        <v>4669.609817232376</v>
      </c>
      <c r="J196" s="7">
        <f t="shared" si="26"/>
        <v>4669.609817232376</v>
      </c>
      <c r="K196" s="7">
        <f t="shared" si="21"/>
        <v>0.0005910689743909183</v>
      </c>
      <c r="L196" s="30">
        <f t="shared" si="22"/>
        <v>20819.99597026479</v>
      </c>
      <c r="M196" s="10">
        <f t="shared" si="23"/>
        <v>9279.782897937417</v>
      </c>
      <c r="N196" s="31">
        <f t="shared" si="24"/>
        <v>30099.778868202207</v>
      </c>
    </row>
    <row r="197" spans="1:14" s="4" customFormat="1" ht="12.75">
      <c r="A197" s="25" t="s">
        <v>496</v>
      </c>
      <c r="B197" s="26" t="s">
        <v>500</v>
      </c>
      <c r="C197" s="59">
        <v>109</v>
      </c>
      <c r="D197" s="64">
        <v>284831</v>
      </c>
      <c r="E197" s="27">
        <v>33900</v>
      </c>
      <c r="F197" s="28">
        <f t="shared" si="18"/>
        <v>915.8282890855457</v>
      </c>
      <c r="G197" s="29">
        <f t="shared" si="19"/>
        <v>4.3623460066854824E-05</v>
      </c>
      <c r="H197" s="7">
        <f t="shared" si="20"/>
        <v>8.402094395280235</v>
      </c>
      <c r="I197" s="7">
        <f t="shared" si="25"/>
        <v>-174.17171091445437</v>
      </c>
      <c r="J197" s="7">
        <f t="shared" si="26"/>
        <v>0</v>
      </c>
      <c r="K197" s="7">
        <f t="shared" si="21"/>
        <v>0</v>
      </c>
      <c r="L197" s="30">
        <f t="shared" si="22"/>
        <v>2041.5779311288059</v>
      </c>
      <c r="M197" s="10">
        <f t="shared" si="23"/>
        <v>0</v>
      </c>
      <c r="N197" s="31">
        <f t="shared" si="24"/>
        <v>2041.5779311288059</v>
      </c>
    </row>
    <row r="198" spans="1:14" s="4" customFormat="1" ht="12.75">
      <c r="A198" s="25" t="s">
        <v>484</v>
      </c>
      <c r="B198" s="26" t="s">
        <v>85</v>
      </c>
      <c r="C198" s="59">
        <v>7761</v>
      </c>
      <c r="D198" s="64">
        <v>12307121</v>
      </c>
      <c r="E198" s="27">
        <v>846050</v>
      </c>
      <c r="F198" s="28">
        <f t="shared" si="18"/>
        <v>112895.88804562378</v>
      </c>
      <c r="G198" s="29">
        <f t="shared" si="19"/>
        <v>0.005377546558195863</v>
      </c>
      <c r="H198" s="7">
        <f t="shared" si="20"/>
        <v>14.546564623840199</v>
      </c>
      <c r="I198" s="7">
        <f t="shared" si="25"/>
        <v>35285.88804562378</v>
      </c>
      <c r="J198" s="7">
        <f t="shared" si="26"/>
        <v>35285.88804562378</v>
      </c>
      <c r="K198" s="7">
        <f t="shared" si="21"/>
        <v>0.004466410358448526</v>
      </c>
      <c r="L198" s="30">
        <f t="shared" si="22"/>
        <v>251669.1789235664</v>
      </c>
      <c r="M198" s="10">
        <f t="shared" si="23"/>
        <v>70122.64262764185</v>
      </c>
      <c r="N198" s="31">
        <f t="shared" si="24"/>
        <v>321791.82155120827</v>
      </c>
    </row>
    <row r="199" spans="1:14" s="4" customFormat="1" ht="12.75">
      <c r="A199" s="25" t="s">
        <v>486</v>
      </c>
      <c r="B199" s="26" t="s">
        <v>134</v>
      </c>
      <c r="C199" s="59">
        <v>58</v>
      </c>
      <c r="D199" s="64">
        <v>202621</v>
      </c>
      <c r="E199" s="27">
        <v>30400</v>
      </c>
      <c r="F199" s="28">
        <f t="shared" si="18"/>
        <v>386.57953947368424</v>
      </c>
      <c r="G199" s="29">
        <f t="shared" si="19"/>
        <v>1.841386349807127E-05</v>
      </c>
      <c r="H199" s="7">
        <f t="shared" si="20"/>
        <v>6.665164473684211</v>
      </c>
      <c r="I199" s="7">
        <f t="shared" si="25"/>
        <v>-193.42046052631576</v>
      </c>
      <c r="J199" s="7">
        <f t="shared" si="26"/>
        <v>0</v>
      </c>
      <c r="K199" s="7">
        <f t="shared" si="21"/>
        <v>0</v>
      </c>
      <c r="L199" s="30">
        <f t="shared" si="22"/>
        <v>861.7688117097354</v>
      </c>
      <c r="M199" s="10">
        <f t="shared" si="23"/>
        <v>0</v>
      </c>
      <c r="N199" s="31">
        <f t="shared" si="24"/>
        <v>861.7688117097354</v>
      </c>
    </row>
    <row r="200" spans="1:14" s="4" customFormat="1" ht="12.75">
      <c r="A200" s="25" t="s">
        <v>491</v>
      </c>
      <c r="B200" s="26" t="s">
        <v>276</v>
      </c>
      <c r="C200" s="59">
        <v>1491</v>
      </c>
      <c r="D200" s="64">
        <v>1136185</v>
      </c>
      <c r="E200" s="27">
        <v>56800</v>
      </c>
      <c r="F200" s="28">
        <f t="shared" si="18"/>
        <v>29824.85625</v>
      </c>
      <c r="G200" s="29">
        <f t="shared" si="19"/>
        <v>0.0014206412284126669</v>
      </c>
      <c r="H200" s="7">
        <f t="shared" si="20"/>
        <v>20.00325704225352</v>
      </c>
      <c r="I200" s="7">
        <f t="shared" si="25"/>
        <v>14914.856249999997</v>
      </c>
      <c r="J200" s="7">
        <f t="shared" si="26"/>
        <v>14914.856249999997</v>
      </c>
      <c r="K200" s="7">
        <f t="shared" si="21"/>
        <v>0.0018878898091961877</v>
      </c>
      <c r="L200" s="30">
        <f t="shared" si="22"/>
        <v>66486.00948971281</v>
      </c>
      <c r="M200" s="10">
        <f t="shared" si="23"/>
        <v>29639.870004380147</v>
      </c>
      <c r="N200" s="31">
        <f t="shared" si="24"/>
        <v>96125.87949409297</v>
      </c>
    </row>
    <row r="201" spans="1:14" s="4" customFormat="1" ht="12.75">
      <c r="A201" s="9" t="s">
        <v>482</v>
      </c>
      <c r="B201" s="26" t="s">
        <v>2</v>
      </c>
      <c r="C201" s="8">
        <v>4350</v>
      </c>
      <c r="D201" s="64">
        <v>4254074</v>
      </c>
      <c r="E201" s="27">
        <v>311400</v>
      </c>
      <c r="F201" s="28">
        <f t="shared" si="18"/>
        <v>59425.88921001927</v>
      </c>
      <c r="G201" s="29">
        <f t="shared" si="19"/>
        <v>0.002830621128201978</v>
      </c>
      <c r="H201" s="7">
        <f t="shared" si="20"/>
        <v>13.661123956326268</v>
      </c>
      <c r="I201" s="7">
        <f t="shared" si="25"/>
        <v>15925.889210019264</v>
      </c>
      <c r="J201" s="7">
        <f t="shared" si="26"/>
        <v>15925.889210019264</v>
      </c>
      <c r="K201" s="7">
        <f t="shared" si="21"/>
        <v>0.0020158641449851654</v>
      </c>
      <c r="L201" s="30">
        <f t="shared" si="22"/>
        <v>132473.06879985257</v>
      </c>
      <c r="M201" s="10">
        <f t="shared" si="23"/>
        <v>31649.067076267096</v>
      </c>
      <c r="N201" s="31">
        <f t="shared" si="24"/>
        <v>164122.13587611966</v>
      </c>
    </row>
    <row r="202" spans="1:14" s="4" customFormat="1" ht="12.75">
      <c r="A202" s="25" t="s">
        <v>492</v>
      </c>
      <c r="B202" s="26" t="s">
        <v>317</v>
      </c>
      <c r="C202" s="59">
        <v>1646</v>
      </c>
      <c r="D202" s="64">
        <v>4354476</v>
      </c>
      <c r="E202" s="27">
        <v>280250</v>
      </c>
      <c r="F202" s="28">
        <f t="shared" si="18"/>
        <v>25575.263143621767</v>
      </c>
      <c r="G202" s="29">
        <f t="shared" si="19"/>
        <v>0.0012182212361654561</v>
      </c>
      <c r="H202" s="7">
        <f t="shared" si="20"/>
        <v>15.537826940231936</v>
      </c>
      <c r="I202" s="7">
        <f t="shared" si="25"/>
        <v>9115.263143621767</v>
      </c>
      <c r="J202" s="7">
        <f t="shared" si="26"/>
        <v>9115.263143621767</v>
      </c>
      <c r="K202" s="7">
        <f t="shared" si="21"/>
        <v>0.0011537900271070425</v>
      </c>
      <c r="L202" s="30">
        <f t="shared" si="22"/>
        <v>57012.75385254335</v>
      </c>
      <c r="M202" s="10">
        <f t="shared" si="23"/>
        <v>18114.50342558057</v>
      </c>
      <c r="N202" s="31">
        <f t="shared" si="24"/>
        <v>75127.25727812391</v>
      </c>
    </row>
    <row r="203" spans="1:14" s="4" customFormat="1" ht="12.75">
      <c r="A203" s="25" t="s">
        <v>490</v>
      </c>
      <c r="B203" s="26" t="s">
        <v>228</v>
      </c>
      <c r="C203" s="59">
        <v>830</v>
      </c>
      <c r="D203" s="64">
        <v>1939899</v>
      </c>
      <c r="E203" s="27">
        <v>160400</v>
      </c>
      <c r="F203" s="28">
        <f t="shared" si="18"/>
        <v>10038.130735660849</v>
      </c>
      <c r="G203" s="29">
        <f t="shared" si="19"/>
        <v>0.0004781442116515205</v>
      </c>
      <c r="H203" s="7">
        <f t="shared" si="20"/>
        <v>12.094133416458853</v>
      </c>
      <c r="I203" s="7">
        <f t="shared" si="25"/>
        <v>1738.1307356608477</v>
      </c>
      <c r="J203" s="7">
        <f t="shared" si="26"/>
        <v>1738.1307356608477</v>
      </c>
      <c r="K203" s="7">
        <f t="shared" si="21"/>
        <v>0.0002200087783551241</v>
      </c>
      <c r="L203" s="30">
        <f t="shared" si="22"/>
        <v>22377.14910529116</v>
      </c>
      <c r="M203" s="10">
        <f t="shared" si="23"/>
        <v>3454.1378201754487</v>
      </c>
      <c r="N203" s="31">
        <f t="shared" si="24"/>
        <v>25831.286925466607</v>
      </c>
    </row>
    <row r="204" spans="1:14" s="4" customFormat="1" ht="12.75">
      <c r="A204" s="25" t="s">
        <v>492</v>
      </c>
      <c r="B204" s="26" t="s">
        <v>318</v>
      </c>
      <c r="C204" s="59">
        <v>1521</v>
      </c>
      <c r="D204" s="64">
        <v>1739459</v>
      </c>
      <c r="E204" s="27">
        <v>125650</v>
      </c>
      <c r="F204" s="28">
        <f t="shared" si="18"/>
        <v>21056.24463987266</v>
      </c>
      <c r="G204" s="29">
        <f t="shared" si="19"/>
        <v>0.0010029677595159014</v>
      </c>
      <c r="H204" s="7">
        <f t="shared" si="20"/>
        <v>13.843684838838042</v>
      </c>
      <c r="I204" s="7">
        <f t="shared" si="25"/>
        <v>5846.244639872662</v>
      </c>
      <c r="J204" s="7">
        <f t="shared" si="26"/>
        <v>5846.244639872662</v>
      </c>
      <c r="K204" s="7">
        <f t="shared" si="21"/>
        <v>0.0007400048309338172</v>
      </c>
      <c r="L204" s="30">
        <f t="shared" si="22"/>
        <v>46938.89114534418</v>
      </c>
      <c r="M204" s="10">
        <f t="shared" si="23"/>
        <v>11618.075845660931</v>
      </c>
      <c r="N204" s="31">
        <f t="shared" si="24"/>
        <v>58556.966991005116</v>
      </c>
    </row>
    <row r="205" spans="1:14" s="4" customFormat="1" ht="12.75">
      <c r="A205" s="25" t="s">
        <v>487</v>
      </c>
      <c r="B205" s="26" t="s">
        <v>166</v>
      </c>
      <c r="C205" s="59">
        <v>2381</v>
      </c>
      <c r="D205" s="64">
        <v>4026776</v>
      </c>
      <c r="E205" s="27">
        <v>237600</v>
      </c>
      <c r="F205" s="28">
        <f t="shared" si="18"/>
        <v>40352.498552188554</v>
      </c>
      <c r="G205" s="29">
        <f t="shared" si="19"/>
        <v>0.0019221022435842085</v>
      </c>
      <c r="H205" s="7">
        <f t="shared" si="20"/>
        <v>16.947710437710438</v>
      </c>
      <c r="I205" s="7">
        <f t="shared" si="25"/>
        <v>16542.49855218855</v>
      </c>
      <c r="J205" s="7">
        <f t="shared" si="26"/>
        <v>16542.49855218855</v>
      </c>
      <c r="K205" s="7">
        <f t="shared" si="21"/>
        <v>0.00209391320384462</v>
      </c>
      <c r="L205" s="30">
        <f t="shared" si="22"/>
        <v>89954.38499974096</v>
      </c>
      <c r="M205" s="10">
        <f t="shared" si="23"/>
        <v>32874.437300360536</v>
      </c>
      <c r="N205" s="31">
        <f t="shared" si="24"/>
        <v>122828.82230010148</v>
      </c>
    </row>
    <row r="206" spans="1:14" s="4" customFormat="1" ht="12.75">
      <c r="A206" s="9" t="s">
        <v>483</v>
      </c>
      <c r="B206" s="26" t="s">
        <v>36</v>
      </c>
      <c r="C206" s="8">
        <v>219</v>
      </c>
      <c r="D206" s="64">
        <v>90248</v>
      </c>
      <c r="E206" s="27">
        <v>19500</v>
      </c>
      <c r="F206" s="28">
        <f t="shared" si="18"/>
        <v>1013.5544615384615</v>
      </c>
      <c r="G206" s="29">
        <f t="shared" si="19"/>
        <v>4.827843068994302E-05</v>
      </c>
      <c r="H206" s="7">
        <f t="shared" si="20"/>
        <v>4.628102564102564</v>
      </c>
      <c r="I206" s="7">
        <f t="shared" si="25"/>
        <v>-1176.4455384615385</v>
      </c>
      <c r="J206" s="7">
        <f t="shared" si="26"/>
        <v>0</v>
      </c>
      <c r="K206" s="7">
        <f t="shared" si="21"/>
        <v>0</v>
      </c>
      <c r="L206" s="30">
        <f t="shared" si="22"/>
        <v>2259.4305562893333</v>
      </c>
      <c r="M206" s="10">
        <f t="shared" si="23"/>
        <v>0</v>
      </c>
      <c r="N206" s="31">
        <f t="shared" si="24"/>
        <v>2259.4305562893333</v>
      </c>
    </row>
    <row r="207" spans="1:14" s="4" customFormat="1" ht="12.75">
      <c r="A207" s="9" t="s">
        <v>483</v>
      </c>
      <c r="B207" s="26" t="s">
        <v>37</v>
      </c>
      <c r="C207" s="8">
        <v>118</v>
      </c>
      <c r="D207" s="64">
        <v>118714</v>
      </c>
      <c r="E207" s="27">
        <v>7750</v>
      </c>
      <c r="F207" s="28">
        <f t="shared" si="18"/>
        <v>1807.5163870967742</v>
      </c>
      <c r="G207" s="29">
        <f t="shared" si="19"/>
        <v>8.609705538953558E-05</v>
      </c>
      <c r="H207" s="7">
        <f t="shared" si="20"/>
        <v>15.317935483870968</v>
      </c>
      <c r="I207" s="7">
        <f t="shared" si="25"/>
        <v>627.5163870967742</v>
      </c>
      <c r="J207" s="7">
        <f t="shared" si="26"/>
        <v>627.5163870967742</v>
      </c>
      <c r="K207" s="7">
        <f t="shared" si="21"/>
        <v>7.942964869699032E-05</v>
      </c>
      <c r="L207" s="30">
        <f t="shared" si="22"/>
        <v>4029.342192230265</v>
      </c>
      <c r="M207" s="10">
        <f t="shared" si="23"/>
        <v>1247.045484542748</v>
      </c>
      <c r="N207" s="31">
        <f t="shared" si="24"/>
        <v>5276.387676773013</v>
      </c>
    </row>
    <row r="208" spans="1:14" s="4" customFormat="1" ht="12.75">
      <c r="A208" s="25" t="s">
        <v>491</v>
      </c>
      <c r="B208" s="26" t="s">
        <v>277</v>
      </c>
      <c r="C208" s="59">
        <v>7257</v>
      </c>
      <c r="D208" s="64">
        <v>9835513</v>
      </c>
      <c r="E208" s="27">
        <v>608850</v>
      </c>
      <c r="F208" s="28">
        <f t="shared" si="18"/>
        <v>117231.36707070707</v>
      </c>
      <c r="G208" s="29">
        <f t="shared" si="19"/>
        <v>0.005584057536700635</v>
      </c>
      <c r="H208" s="7">
        <f t="shared" si="20"/>
        <v>16.154246530344093</v>
      </c>
      <c r="I208" s="7">
        <f t="shared" si="25"/>
        <v>44661.36707070708</v>
      </c>
      <c r="J208" s="7">
        <f t="shared" si="26"/>
        <v>44661.36707070708</v>
      </c>
      <c r="K208" s="7">
        <f t="shared" si="21"/>
        <v>0.005653137941410471</v>
      </c>
      <c r="L208" s="30">
        <f t="shared" si="22"/>
        <v>261333.89271758974</v>
      </c>
      <c r="M208" s="10">
        <f t="shared" si="23"/>
        <v>88754.2656801444</v>
      </c>
      <c r="N208" s="31">
        <f t="shared" si="24"/>
        <v>350088.15839773417</v>
      </c>
    </row>
    <row r="209" spans="1:14" s="4" customFormat="1" ht="12.75">
      <c r="A209" s="25" t="s">
        <v>486</v>
      </c>
      <c r="B209" s="26" t="s">
        <v>135</v>
      </c>
      <c r="C209" s="59">
        <v>2394</v>
      </c>
      <c r="D209" s="64">
        <v>3557753</v>
      </c>
      <c r="E209" s="27">
        <v>344550</v>
      </c>
      <c r="F209" s="28">
        <f t="shared" si="18"/>
        <v>24719.955542011317</v>
      </c>
      <c r="G209" s="29">
        <f t="shared" si="19"/>
        <v>0.0011774805455268362</v>
      </c>
      <c r="H209" s="7">
        <f t="shared" si="20"/>
        <v>10.32579596575243</v>
      </c>
      <c r="I209" s="7">
        <f t="shared" si="25"/>
        <v>779.9555420113181</v>
      </c>
      <c r="J209" s="7">
        <f t="shared" si="26"/>
        <v>779.9555420113181</v>
      </c>
      <c r="K209" s="7">
        <f t="shared" si="21"/>
        <v>9.872506276346156E-05</v>
      </c>
      <c r="L209" s="30">
        <f t="shared" si="22"/>
        <v>55106.08953065593</v>
      </c>
      <c r="M209" s="10">
        <f t="shared" si="23"/>
        <v>1549.9834853863465</v>
      </c>
      <c r="N209" s="31">
        <f t="shared" si="24"/>
        <v>56656.073016042275</v>
      </c>
    </row>
    <row r="210" spans="1:14" s="4" customFormat="1" ht="12.75">
      <c r="A210" s="25" t="s">
        <v>490</v>
      </c>
      <c r="B210" s="26" t="s">
        <v>229</v>
      </c>
      <c r="C210" s="59">
        <v>238</v>
      </c>
      <c r="D210" s="64">
        <v>387577</v>
      </c>
      <c r="E210" s="27">
        <v>42850</v>
      </c>
      <c r="F210" s="28">
        <f t="shared" si="18"/>
        <v>2152.703057176196</v>
      </c>
      <c r="G210" s="29">
        <f t="shared" si="19"/>
        <v>0.00010253926087420772</v>
      </c>
      <c r="H210" s="7">
        <f t="shared" si="20"/>
        <v>9.044970828471412</v>
      </c>
      <c r="I210" s="7">
        <f t="shared" si="25"/>
        <v>-227.29694282380402</v>
      </c>
      <c r="J210" s="7">
        <f t="shared" si="26"/>
        <v>0</v>
      </c>
      <c r="K210" s="7">
        <f t="shared" si="21"/>
        <v>0</v>
      </c>
      <c r="L210" s="30">
        <f t="shared" si="22"/>
        <v>4798.837408912921</v>
      </c>
      <c r="M210" s="10">
        <f t="shared" si="23"/>
        <v>0</v>
      </c>
      <c r="N210" s="31">
        <f t="shared" si="24"/>
        <v>4798.837408912921</v>
      </c>
    </row>
    <row r="211" spans="1:14" s="4" customFormat="1" ht="12.75">
      <c r="A211" s="25" t="s">
        <v>494</v>
      </c>
      <c r="B211" s="26" t="s">
        <v>352</v>
      </c>
      <c r="C211" s="59">
        <v>939</v>
      </c>
      <c r="D211" s="64">
        <v>861178</v>
      </c>
      <c r="E211" s="27">
        <v>53650</v>
      </c>
      <c r="F211" s="28">
        <f t="shared" si="18"/>
        <v>15072.62147250699</v>
      </c>
      <c r="G211" s="29">
        <f t="shared" si="19"/>
        <v>0.0007179510708991755</v>
      </c>
      <c r="H211" s="7">
        <f t="shared" si="20"/>
        <v>16.051780055917988</v>
      </c>
      <c r="I211" s="7">
        <f t="shared" si="25"/>
        <v>5682.62147250699</v>
      </c>
      <c r="J211" s="7">
        <f t="shared" si="26"/>
        <v>5682.62147250699</v>
      </c>
      <c r="K211" s="7">
        <f t="shared" si="21"/>
        <v>0.0007192937690878102</v>
      </c>
      <c r="L211" s="30">
        <f t="shared" si="22"/>
        <v>33600.110118081415</v>
      </c>
      <c r="M211" s="10">
        <f t="shared" si="23"/>
        <v>11292.91217467862</v>
      </c>
      <c r="N211" s="31">
        <f t="shared" si="24"/>
        <v>44893.02229276003</v>
      </c>
    </row>
    <row r="212" spans="1:14" s="4" customFormat="1" ht="12.75">
      <c r="A212" s="25" t="s">
        <v>484</v>
      </c>
      <c r="B212" s="26" t="s">
        <v>86</v>
      </c>
      <c r="C212" s="59">
        <v>4740</v>
      </c>
      <c r="D212" s="64">
        <v>10280516</v>
      </c>
      <c r="E212" s="27">
        <v>1846200</v>
      </c>
      <c r="F212" s="28">
        <f t="shared" si="18"/>
        <v>26394.564965875852</v>
      </c>
      <c r="G212" s="29">
        <f t="shared" si="19"/>
        <v>0.001257246870939732</v>
      </c>
      <c r="H212" s="7">
        <f t="shared" si="20"/>
        <v>5.568473621492796</v>
      </c>
      <c r="I212" s="7">
        <f t="shared" si="25"/>
        <v>-21005.435034124148</v>
      </c>
      <c r="J212" s="7">
        <f t="shared" si="26"/>
        <v>0</v>
      </c>
      <c r="K212" s="7">
        <f t="shared" si="21"/>
        <v>0</v>
      </c>
      <c r="L212" s="30">
        <f t="shared" si="22"/>
        <v>58839.15355997946</v>
      </c>
      <c r="M212" s="10">
        <f t="shared" si="23"/>
        <v>0</v>
      </c>
      <c r="N212" s="31">
        <f t="shared" si="24"/>
        <v>58839.15355997946</v>
      </c>
    </row>
    <row r="213" spans="1:14" s="4" customFormat="1" ht="12.75">
      <c r="A213" s="25" t="s">
        <v>496</v>
      </c>
      <c r="B213" s="26" t="s">
        <v>414</v>
      </c>
      <c r="C213" s="59">
        <v>1004</v>
      </c>
      <c r="D213" s="64">
        <v>1584017</v>
      </c>
      <c r="E213" s="27">
        <v>113350</v>
      </c>
      <c r="F213" s="28">
        <f t="shared" si="18"/>
        <v>14030.463767093075</v>
      </c>
      <c r="G213" s="29">
        <f t="shared" si="19"/>
        <v>0.0006683101877911823</v>
      </c>
      <c r="H213" s="7">
        <f t="shared" si="20"/>
        <v>13.974565505072784</v>
      </c>
      <c r="I213" s="7">
        <f t="shared" si="25"/>
        <v>3990.4637670930747</v>
      </c>
      <c r="J213" s="7">
        <f t="shared" si="26"/>
        <v>3990.4637670930747</v>
      </c>
      <c r="K213" s="7">
        <f t="shared" si="21"/>
        <v>0.0005051041561236399</v>
      </c>
      <c r="L213" s="30">
        <f t="shared" si="22"/>
        <v>31276.91678862733</v>
      </c>
      <c r="M213" s="10">
        <f t="shared" si="23"/>
        <v>7930.135251141146</v>
      </c>
      <c r="N213" s="31">
        <f t="shared" si="24"/>
        <v>39207.052039768474</v>
      </c>
    </row>
    <row r="214" spans="1:14" s="4" customFormat="1" ht="12.75">
      <c r="A214" s="25" t="s">
        <v>484</v>
      </c>
      <c r="B214" s="26" t="s">
        <v>87</v>
      </c>
      <c r="C214" s="59">
        <v>2730</v>
      </c>
      <c r="D214" s="64">
        <v>5823319</v>
      </c>
      <c r="E214" s="27">
        <v>484800</v>
      </c>
      <c r="F214" s="28">
        <f t="shared" si="18"/>
        <v>32792.204764851485</v>
      </c>
      <c r="G214" s="29">
        <f t="shared" si="19"/>
        <v>0.0015619843284072263</v>
      </c>
      <c r="H214" s="7">
        <f t="shared" si="20"/>
        <v>12.011796617161716</v>
      </c>
      <c r="I214" s="7">
        <f t="shared" si="25"/>
        <v>5492.2047648514845</v>
      </c>
      <c r="J214" s="7">
        <f t="shared" si="26"/>
        <v>5492.2047648514845</v>
      </c>
      <c r="K214" s="7">
        <f t="shared" si="21"/>
        <v>0.0006951912396461658</v>
      </c>
      <c r="L214" s="30">
        <f t="shared" si="22"/>
        <v>73100.86656945819</v>
      </c>
      <c r="M214" s="10">
        <f t="shared" si="23"/>
        <v>10914.502462444803</v>
      </c>
      <c r="N214" s="31">
        <f t="shared" si="24"/>
        <v>84015.36903190298</v>
      </c>
    </row>
    <row r="215" spans="1:14" s="4" customFormat="1" ht="12.75">
      <c r="A215" s="25" t="s">
        <v>490</v>
      </c>
      <c r="B215" s="26" t="s">
        <v>230</v>
      </c>
      <c r="C215" s="59">
        <v>1185</v>
      </c>
      <c r="D215" s="64">
        <v>1749971</v>
      </c>
      <c r="E215" s="27">
        <v>109100</v>
      </c>
      <c r="F215" s="28">
        <f t="shared" si="18"/>
        <v>19007.47603116407</v>
      </c>
      <c r="G215" s="29">
        <f t="shared" si="19"/>
        <v>0.0009053791867961558</v>
      </c>
      <c r="H215" s="7">
        <f t="shared" si="20"/>
        <v>16.04006416131989</v>
      </c>
      <c r="I215" s="7">
        <f t="shared" si="25"/>
        <v>7157.476031164069</v>
      </c>
      <c r="J215" s="7">
        <f t="shared" si="26"/>
        <v>7157.476031164069</v>
      </c>
      <c r="K215" s="7">
        <f t="shared" si="21"/>
        <v>0.0009059776260867834</v>
      </c>
      <c r="L215" s="30">
        <f t="shared" si="22"/>
        <v>42371.74594206009</v>
      </c>
      <c r="M215" s="10">
        <f t="shared" si="23"/>
        <v>14223.8487295625</v>
      </c>
      <c r="N215" s="31">
        <f t="shared" si="24"/>
        <v>56595.594671622595</v>
      </c>
    </row>
    <row r="216" spans="1:14" s="4" customFormat="1" ht="12.75">
      <c r="A216" s="25" t="s">
        <v>494</v>
      </c>
      <c r="B216" s="26" t="s">
        <v>353</v>
      </c>
      <c r="C216" s="59">
        <v>1782</v>
      </c>
      <c r="D216" s="64">
        <v>2217430</v>
      </c>
      <c r="E216" s="27">
        <v>126150</v>
      </c>
      <c r="F216" s="28">
        <f aca="true" t="shared" si="27" ref="F216:F279">(C216*D216)/E216</f>
        <v>31323.505826397148</v>
      </c>
      <c r="G216" s="29">
        <f aca="true" t="shared" si="28" ref="G216:G279">F216/$F$517</f>
        <v>0.0014920260946908728</v>
      </c>
      <c r="H216" s="7">
        <f aca="true" t="shared" si="29" ref="H216:H279">D216/E216</f>
        <v>17.57772493063813</v>
      </c>
      <c r="I216" s="7">
        <f t="shared" si="25"/>
        <v>13503.505826397148</v>
      </c>
      <c r="J216" s="7">
        <f t="shared" si="26"/>
        <v>13503.505826397148</v>
      </c>
      <c r="K216" s="7">
        <f aca="true" t="shared" si="30" ref="K216:K279">J216/$J$517</f>
        <v>0.001709244166404656</v>
      </c>
      <c r="L216" s="30">
        <f aca="true" t="shared" si="31" ref="L216:L279">$A$13*G216</f>
        <v>69826.82123153284</v>
      </c>
      <c r="M216" s="10">
        <f aca="true" t="shared" si="32" ref="M216:M279">$E$13*K216</f>
        <v>26835.1334125531</v>
      </c>
      <c r="N216" s="31">
        <f aca="true" t="shared" si="33" ref="N216:N279">L216+M216</f>
        <v>96661.95464408594</v>
      </c>
    </row>
    <row r="217" spans="1:14" s="4" customFormat="1" ht="12.75">
      <c r="A217" s="9" t="s">
        <v>483</v>
      </c>
      <c r="B217" s="26" t="s">
        <v>38</v>
      </c>
      <c r="C217" s="8">
        <v>121</v>
      </c>
      <c r="D217" s="64">
        <v>174911</v>
      </c>
      <c r="E217" s="27">
        <v>10000</v>
      </c>
      <c r="F217" s="28">
        <f t="shared" si="27"/>
        <v>2116.4231</v>
      </c>
      <c r="G217" s="29">
        <f t="shared" si="28"/>
        <v>0.0001008111451543021</v>
      </c>
      <c r="H217" s="7">
        <f t="shared" si="29"/>
        <v>17.4911</v>
      </c>
      <c r="I217" s="7">
        <f aca="true" t="shared" si="34" ref="I217:I280">(H217-10)*C217</f>
        <v>906.4231</v>
      </c>
      <c r="J217" s="7">
        <f aca="true" t="shared" si="35" ref="J217:J280">IF(I217&gt;0,I217,0)</f>
        <v>906.4231</v>
      </c>
      <c r="K217" s="7">
        <f t="shared" si="30"/>
        <v>0.00011473304902352091</v>
      </c>
      <c r="L217" s="30">
        <f t="shared" si="31"/>
        <v>4717.961593221338</v>
      </c>
      <c r="M217" s="10">
        <f t="shared" si="32"/>
        <v>1801.3088696692782</v>
      </c>
      <c r="N217" s="31">
        <f t="shared" si="33"/>
        <v>6519.270462890617</v>
      </c>
    </row>
    <row r="218" spans="1:14" s="4" customFormat="1" ht="12.75">
      <c r="A218" s="25" t="s">
        <v>490</v>
      </c>
      <c r="B218" s="26" t="s">
        <v>231</v>
      </c>
      <c r="C218" s="59">
        <v>1416</v>
      </c>
      <c r="D218" s="64">
        <v>1133302</v>
      </c>
      <c r="E218" s="27">
        <v>83850</v>
      </c>
      <c r="F218" s="28">
        <f t="shared" si="27"/>
        <v>19138.409445438283</v>
      </c>
      <c r="G218" s="29">
        <f t="shared" si="28"/>
        <v>0.0009116159111221877</v>
      </c>
      <c r="H218" s="7">
        <f t="shared" si="29"/>
        <v>13.51582587954681</v>
      </c>
      <c r="I218" s="7">
        <f t="shared" si="34"/>
        <v>4978.409445438283</v>
      </c>
      <c r="J218" s="7">
        <f t="shared" si="35"/>
        <v>4978.409445438283</v>
      </c>
      <c r="K218" s="7">
        <f t="shared" si="30"/>
        <v>0.0006301561544080574</v>
      </c>
      <c r="L218" s="30">
        <f t="shared" si="31"/>
        <v>42663.624640518385</v>
      </c>
      <c r="M218" s="10">
        <f t="shared" si="32"/>
        <v>9893.451624206502</v>
      </c>
      <c r="N218" s="31">
        <f t="shared" si="33"/>
        <v>52557.076264724885</v>
      </c>
    </row>
    <row r="219" spans="1:14" s="4" customFormat="1" ht="12.75">
      <c r="A219" s="25" t="s">
        <v>491</v>
      </c>
      <c r="B219" s="26" t="s">
        <v>278</v>
      </c>
      <c r="C219" s="59">
        <v>5416</v>
      </c>
      <c r="D219" s="64">
        <v>5176344.766</v>
      </c>
      <c r="E219" s="27">
        <v>467600</v>
      </c>
      <c r="F219" s="28">
        <f t="shared" si="27"/>
        <v>59955.26786282292</v>
      </c>
      <c r="G219" s="29">
        <f t="shared" si="28"/>
        <v>0.002855836912422712</v>
      </c>
      <c r="H219" s="7">
        <f t="shared" si="29"/>
        <v>11.070027301112061</v>
      </c>
      <c r="I219" s="7">
        <f t="shared" si="34"/>
        <v>5795.267862822923</v>
      </c>
      <c r="J219" s="7">
        <f t="shared" si="35"/>
        <v>5795.267862822923</v>
      </c>
      <c r="K219" s="7">
        <f t="shared" si="30"/>
        <v>0.0007335523022413018</v>
      </c>
      <c r="L219" s="30">
        <f t="shared" si="31"/>
        <v>133653.16750138294</v>
      </c>
      <c r="M219" s="10">
        <f t="shared" si="32"/>
        <v>11516.771145188439</v>
      </c>
      <c r="N219" s="31">
        <f t="shared" si="33"/>
        <v>145169.93864657136</v>
      </c>
    </row>
    <row r="220" spans="1:14" s="4" customFormat="1" ht="12.75">
      <c r="A220" s="9" t="s">
        <v>483</v>
      </c>
      <c r="B220" s="26" t="s">
        <v>39</v>
      </c>
      <c r="C220" s="8">
        <v>83</v>
      </c>
      <c r="D220" s="64">
        <v>95306</v>
      </c>
      <c r="E220" s="27">
        <v>9550</v>
      </c>
      <c r="F220" s="28">
        <f t="shared" si="27"/>
        <v>828.3139267015707</v>
      </c>
      <c r="G220" s="29">
        <f t="shared" si="28"/>
        <v>3.945490648729075E-05</v>
      </c>
      <c r="H220" s="7">
        <f t="shared" si="29"/>
        <v>9.979685863874346</v>
      </c>
      <c r="I220" s="7">
        <f t="shared" si="34"/>
        <v>-1.6860732984292657</v>
      </c>
      <c r="J220" s="7">
        <f t="shared" si="35"/>
        <v>0</v>
      </c>
      <c r="K220" s="7">
        <f t="shared" si="30"/>
        <v>0</v>
      </c>
      <c r="L220" s="30">
        <f t="shared" si="31"/>
        <v>1846.489623605207</v>
      </c>
      <c r="M220" s="10">
        <f t="shared" si="32"/>
        <v>0</v>
      </c>
      <c r="N220" s="31">
        <f t="shared" si="33"/>
        <v>1846.489623605207</v>
      </c>
    </row>
    <row r="221" spans="1:14" s="4" customFormat="1" ht="12.75">
      <c r="A221" s="25" t="s">
        <v>494</v>
      </c>
      <c r="B221" s="26" t="s">
        <v>354</v>
      </c>
      <c r="C221" s="59">
        <v>73</v>
      </c>
      <c r="D221" s="64">
        <v>113570</v>
      </c>
      <c r="E221" s="27">
        <v>8600</v>
      </c>
      <c r="F221" s="28">
        <f t="shared" si="27"/>
        <v>964.0244186046511</v>
      </c>
      <c r="G221" s="29">
        <f t="shared" si="28"/>
        <v>4.591917636707196E-05</v>
      </c>
      <c r="H221" s="7">
        <f t="shared" si="29"/>
        <v>13.205813953488372</v>
      </c>
      <c r="I221" s="7">
        <f t="shared" si="34"/>
        <v>234.02441860465115</v>
      </c>
      <c r="J221" s="7">
        <f t="shared" si="35"/>
        <v>234.02441860465115</v>
      </c>
      <c r="K221" s="7">
        <f t="shared" si="30"/>
        <v>2.96222979009123E-05</v>
      </c>
      <c r="L221" s="30">
        <f t="shared" si="31"/>
        <v>2149.0174539789678</v>
      </c>
      <c r="M221" s="10">
        <f t="shared" si="32"/>
        <v>465.0700770443231</v>
      </c>
      <c r="N221" s="31">
        <f t="shared" si="33"/>
        <v>2614.087531023291</v>
      </c>
    </row>
    <row r="222" spans="1:14" s="4" customFormat="1" ht="12.75">
      <c r="A222" s="25" t="s">
        <v>490</v>
      </c>
      <c r="B222" s="26" t="s">
        <v>232</v>
      </c>
      <c r="C222" s="59">
        <v>1620</v>
      </c>
      <c r="D222" s="64">
        <v>2053181</v>
      </c>
      <c r="E222" s="27">
        <v>144300</v>
      </c>
      <c r="F222" s="28">
        <f t="shared" si="27"/>
        <v>23050.264864864865</v>
      </c>
      <c r="G222" s="29">
        <f t="shared" si="28"/>
        <v>0.0010979485137622065</v>
      </c>
      <c r="H222" s="7">
        <f t="shared" si="29"/>
        <v>14.228558558558559</v>
      </c>
      <c r="I222" s="7">
        <f t="shared" si="34"/>
        <v>6850.264864864866</v>
      </c>
      <c r="J222" s="7">
        <f t="shared" si="35"/>
        <v>6850.264864864866</v>
      </c>
      <c r="K222" s="7">
        <f t="shared" si="30"/>
        <v>0.0008670915100957196</v>
      </c>
      <c r="L222" s="30">
        <f t="shared" si="31"/>
        <v>51383.99044407126</v>
      </c>
      <c r="M222" s="10">
        <f t="shared" si="32"/>
        <v>13613.336708502799</v>
      </c>
      <c r="N222" s="31">
        <f t="shared" si="33"/>
        <v>64997.327152574064</v>
      </c>
    </row>
    <row r="223" spans="1:14" s="4" customFormat="1" ht="12.75">
      <c r="A223" s="9" t="s">
        <v>483</v>
      </c>
      <c r="B223" s="26" t="s">
        <v>40</v>
      </c>
      <c r="C223" s="8">
        <v>1309</v>
      </c>
      <c r="D223" s="64">
        <v>804824</v>
      </c>
      <c r="E223" s="27">
        <v>59250</v>
      </c>
      <c r="F223" s="28">
        <f t="shared" si="27"/>
        <v>17780.83740084388</v>
      </c>
      <c r="G223" s="29">
        <f t="shared" si="28"/>
        <v>0.0008469509618287175</v>
      </c>
      <c r="H223" s="7">
        <f t="shared" si="29"/>
        <v>13.583527426160337</v>
      </c>
      <c r="I223" s="7">
        <f t="shared" si="34"/>
        <v>4690.837400843881</v>
      </c>
      <c r="J223" s="7">
        <f t="shared" si="35"/>
        <v>4690.837400843881</v>
      </c>
      <c r="K223" s="7">
        <f t="shared" si="30"/>
        <v>0.0005937559153913734</v>
      </c>
      <c r="L223" s="30">
        <f t="shared" si="31"/>
        <v>39637.30501358398</v>
      </c>
      <c r="M223" s="10">
        <f t="shared" si="32"/>
        <v>9321.967871644563</v>
      </c>
      <c r="N223" s="31">
        <f t="shared" si="33"/>
        <v>48959.27288522854</v>
      </c>
    </row>
    <row r="224" spans="1:14" s="4" customFormat="1" ht="12.75">
      <c r="A224" s="25" t="s">
        <v>491</v>
      </c>
      <c r="B224" s="26" t="s">
        <v>279</v>
      </c>
      <c r="C224" s="59">
        <v>3076</v>
      </c>
      <c r="D224" s="64">
        <v>4372417</v>
      </c>
      <c r="E224" s="27">
        <v>274100</v>
      </c>
      <c r="F224" s="28">
        <f t="shared" si="27"/>
        <v>49068.05797883984</v>
      </c>
      <c r="G224" s="29">
        <f t="shared" si="28"/>
        <v>0.0023372486887638555</v>
      </c>
      <c r="H224" s="7">
        <f t="shared" si="29"/>
        <v>15.951904414447283</v>
      </c>
      <c r="I224" s="7">
        <f t="shared" si="34"/>
        <v>18308.057978839843</v>
      </c>
      <c r="J224" s="7">
        <f t="shared" si="35"/>
        <v>18308.057978839843</v>
      </c>
      <c r="K224" s="7">
        <f t="shared" si="30"/>
        <v>0.0023173938457787483</v>
      </c>
      <c r="L224" s="30">
        <f t="shared" si="31"/>
        <v>109383.23863414844</v>
      </c>
      <c r="M224" s="10">
        <f t="shared" si="32"/>
        <v>36383.08337872635</v>
      </c>
      <c r="N224" s="31">
        <f t="shared" si="33"/>
        <v>145766.3220128748</v>
      </c>
    </row>
    <row r="225" spans="1:14" s="4" customFormat="1" ht="12.75">
      <c r="A225" s="25" t="s">
        <v>497</v>
      </c>
      <c r="B225" s="26" t="s">
        <v>446</v>
      </c>
      <c r="C225" s="59">
        <v>4281</v>
      </c>
      <c r="D225" s="64">
        <v>4406630</v>
      </c>
      <c r="E225" s="27">
        <v>408150</v>
      </c>
      <c r="F225" s="28">
        <f t="shared" si="27"/>
        <v>46220.22058066887</v>
      </c>
      <c r="G225" s="29">
        <f t="shared" si="28"/>
        <v>0.002201598237149118</v>
      </c>
      <c r="H225" s="7">
        <f t="shared" si="29"/>
        <v>10.796594389317653</v>
      </c>
      <c r="I225" s="7">
        <f t="shared" si="34"/>
        <v>3410.2205806688708</v>
      </c>
      <c r="J225" s="7">
        <f t="shared" si="35"/>
        <v>3410.2205806688708</v>
      </c>
      <c r="K225" s="7">
        <f t="shared" si="30"/>
        <v>0.0004316582455399708</v>
      </c>
      <c r="L225" s="30">
        <f t="shared" si="31"/>
        <v>103034.79749857872</v>
      </c>
      <c r="M225" s="10">
        <f t="shared" si="32"/>
        <v>6777.034454977542</v>
      </c>
      <c r="N225" s="31">
        <f t="shared" si="33"/>
        <v>109811.83195355626</v>
      </c>
    </row>
    <row r="226" spans="1:14" s="4" customFormat="1" ht="12.75">
      <c r="A226" s="25" t="s">
        <v>488</v>
      </c>
      <c r="B226" s="26" t="s">
        <v>189</v>
      </c>
      <c r="C226" s="59">
        <v>1536</v>
      </c>
      <c r="D226" s="64">
        <v>2518783</v>
      </c>
      <c r="E226" s="27">
        <v>183550</v>
      </c>
      <c r="F226" s="28">
        <f t="shared" si="27"/>
        <v>21077.911675292835</v>
      </c>
      <c r="G226" s="29">
        <f t="shared" si="28"/>
        <v>0.0010039998209467214</v>
      </c>
      <c r="H226" s="7">
        <f t="shared" si="29"/>
        <v>13.72259874693544</v>
      </c>
      <c r="I226" s="7">
        <f t="shared" si="34"/>
        <v>5717.911675292835</v>
      </c>
      <c r="J226" s="7">
        <f t="shared" si="35"/>
        <v>5717.911675292835</v>
      </c>
      <c r="K226" s="7">
        <f t="shared" si="30"/>
        <v>0.0007237607255966176</v>
      </c>
      <c r="L226" s="30">
        <f t="shared" si="31"/>
        <v>46987.19162030656</v>
      </c>
      <c r="M226" s="10">
        <f t="shared" si="32"/>
        <v>11363.043391866895</v>
      </c>
      <c r="N226" s="31">
        <f t="shared" si="33"/>
        <v>58350.235012173456</v>
      </c>
    </row>
    <row r="227" spans="1:14" s="4" customFormat="1" ht="12.75">
      <c r="A227" s="9" t="s">
        <v>483</v>
      </c>
      <c r="B227" s="26" t="s">
        <v>41</v>
      </c>
      <c r="C227" s="8">
        <v>6123</v>
      </c>
      <c r="D227" s="64">
        <v>5851214.91325</v>
      </c>
      <c r="E227" s="27">
        <v>291900</v>
      </c>
      <c r="F227" s="28">
        <f t="shared" si="27"/>
        <v>122737.20080106115</v>
      </c>
      <c r="G227" s="29">
        <f t="shared" si="28"/>
        <v>0.005846315779575691</v>
      </c>
      <c r="H227" s="7">
        <f t="shared" si="29"/>
        <v>20.045272056354918</v>
      </c>
      <c r="I227" s="7">
        <f t="shared" si="34"/>
        <v>61507.20080106116</v>
      </c>
      <c r="J227" s="7">
        <f t="shared" si="35"/>
        <v>61507.20080106116</v>
      </c>
      <c r="K227" s="7">
        <f t="shared" si="30"/>
        <v>0.007785446647164768</v>
      </c>
      <c r="L227" s="30">
        <f t="shared" si="31"/>
        <v>273607.5784841423</v>
      </c>
      <c r="M227" s="10">
        <f t="shared" si="32"/>
        <v>122231.51236048686</v>
      </c>
      <c r="N227" s="31">
        <f t="shared" si="33"/>
        <v>395839.09084462916</v>
      </c>
    </row>
    <row r="228" spans="1:14" s="4" customFormat="1" ht="12.75">
      <c r="A228" s="25" t="s">
        <v>491</v>
      </c>
      <c r="B228" s="26" t="s">
        <v>280</v>
      </c>
      <c r="C228" s="59">
        <v>1241</v>
      </c>
      <c r="D228" s="64">
        <v>959812</v>
      </c>
      <c r="E228" s="27">
        <v>64450</v>
      </c>
      <c r="F228" s="28">
        <f t="shared" si="27"/>
        <v>18481.407168347556</v>
      </c>
      <c r="G228" s="29">
        <f t="shared" si="28"/>
        <v>0.0008803210571194601</v>
      </c>
      <c r="H228" s="7">
        <f t="shared" si="29"/>
        <v>14.892350659425912</v>
      </c>
      <c r="I228" s="7">
        <f t="shared" si="34"/>
        <v>6071.407168347557</v>
      </c>
      <c r="J228" s="7">
        <f t="shared" si="35"/>
        <v>6071.407168347557</v>
      </c>
      <c r="K228" s="7">
        <f t="shared" si="30"/>
        <v>0.0007685054102082973</v>
      </c>
      <c r="L228" s="30">
        <f t="shared" si="31"/>
        <v>41199.02547319073</v>
      </c>
      <c r="M228" s="10">
        <f t="shared" si="32"/>
        <v>12065.534940270267</v>
      </c>
      <c r="N228" s="31">
        <f t="shared" si="33"/>
        <v>53264.560413461004</v>
      </c>
    </row>
    <row r="229" spans="1:14" s="4" customFormat="1" ht="12.75">
      <c r="A229" s="25" t="s">
        <v>491</v>
      </c>
      <c r="B229" s="26" t="s">
        <v>281</v>
      </c>
      <c r="C229" s="59">
        <v>1536</v>
      </c>
      <c r="D229" s="64">
        <v>1164890</v>
      </c>
      <c r="E229" s="27">
        <v>96650</v>
      </c>
      <c r="F229" s="28">
        <f t="shared" si="27"/>
        <v>18512.892291774442</v>
      </c>
      <c r="G229" s="29">
        <f t="shared" si="28"/>
        <v>0.0008818207815119924</v>
      </c>
      <c r="H229" s="7">
        <f t="shared" si="29"/>
        <v>12.05266425245732</v>
      </c>
      <c r="I229" s="7">
        <f t="shared" si="34"/>
        <v>3152.892291774445</v>
      </c>
      <c r="J229" s="7">
        <f t="shared" si="35"/>
        <v>3152.892291774445</v>
      </c>
      <c r="K229" s="7">
        <f t="shared" si="30"/>
        <v>0.000399086194822306</v>
      </c>
      <c r="L229" s="30">
        <f t="shared" si="31"/>
        <v>41269.212574761244</v>
      </c>
      <c r="M229" s="10">
        <f t="shared" si="32"/>
        <v>6265.653258710205</v>
      </c>
      <c r="N229" s="31">
        <f t="shared" si="33"/>
        <v>47534.86583347145</v>
      </c>
    </row>
    <row r="230" spans="1:14" s="4" customFormat="1" ht="12.75">
      <c r="A230" s="25" t="s">
        <v>496</v>
      </c>
      <c r="B230" s="26" t="s">
        <v>531</v>
      </c>
      <c r="C230" s="59">
        <v>718</v>
      </c>
      <c r="D230" s="64">
        <v>43967.1875</v>
      </c>
      <c r="E230" s="27">
        <v>2968.75</v>
      </c>
      <c r="F230" s="28">
        <f t="shared" si="27"/>
        <v>10633.58</v>
      </c>
      <c r="G230" s="29">
        <f t="shared" si="28"/>
        <v>0.0005065071236889654</v>
      </c>
      <c r="H230" s="7">
        <f t="shared" si="29"/>
        <v>14.81</v>
      </c>
      <c r="I230" s="7">
        <f t="shared" si="34"/>
        <v>3453.5800000000004</v>
      </c>
      <c r="J230" s="7">
        <f t="shared" si="35"/>
        <v>3453.5800000000004</v>
      </c>
      <c r="K230" s="7">
        <f t="shared" si="30"/>
        <v>0.0004371465857905115</v>
      </c>
      <c r="L230" s="30">
        <f t="shared" si="31"/>
        <v>23704.533388643584</v>
      </c>
      <c r="M230" s="10">
        <f t="shared" si="32"/>
        <v>6863.20139691103</v>
      </c>
      <c r="N230" s="31">
        <f t="shared" si="33"/>
        <v>30567.734785554614</v>
      </c>
    </row>
    <row r="231" spans="1:14" s="4" customFormat="1" ht="12.75">
      <c r="A231" s="25" t="s">
        <v>485</v>
      </c>
      <c r="B231" s="26" t="s">
        <v>108</v>
      </c>
      <c r="C231" s="60">
        <v>929</v>
      </c>
      <c r="D231" s="64">
        <v>956601</v>
      </c>
      <c r="E231" s="27">
        <v>79200</v>
      </c>
      <c r="F231" s="28">
        <f t="shared" si="27"/>
        <v>11220.736477272727</v>
      </c>
      <c r="G231" s="29">
        <f t="shared" si="28"/>
        <v>0.0005344750271098975</v>
      </c>
      <c r="H231" s="7">
        <f t="shared" si="29"/>
        <v>12.078295454545454</v>
      </c>
      <c r="I231" s="7">
        <f t="shared" si="34"/>
        <v>1930.7364772727271</v>
      </c>
      <c r="J231" s="7">
        <f t="shared" si="35"/>
        <v>1930.7364772727271</v>
      </c>
      <c r="K231" s="7">
        <f t="shared" si="30"/>
        <v>0.00024438839091637436</v>
      </c>
      <c r="L231" s="30">
        <f t="shared" si="31"/>
        <v>25013.431268743203</v>
      </c>
      <c r="M231" s="10">
        <f t="shared" si="32"/>
        <v>3836.8977373870775</v>
      </c>
      <c r="N231" s="31">
        <f t="shared" si="33"/>
        <v>28850.32900613028</v>
      </c>
    </row>
    <row r="232" spans="1:14" s="4" customFormat="1" ht="12.75">
      <c r="A232" s="9" t="s">
        <v>483</v>
      </c>
      <c r="B232" s="26" t="s">
        <v>42</v>
      </c>
      <c r="C232" s="8">
        <v>837</v>
      </c>
      <c r="D232" s="64">
        <v>1353404</v>
      </c>
      <c r="E232" s="27">
        <v>66400</v>
      </c>
      <c r="F232" s="28">
        <f t="shared" si="27"/>
        <v>17060.22813253012</v>
      </c>
      <c r="G232" s="29">
        <f t="shared" si="28"/>
        <v>0.0008126263291276693</v>
      </c>
      <c r="H232" s="7">
        <f t="shared" si="29"/>
        <v>20.382590361445782</v>
      </c>
      <c r="I232" s="7">
        <f t="shared" si="34"/>
        <v>8690.22813253012</v>
      </c>
      <c r="J232" s="7">
        <f t="shared" si="35"/>
        <v>8690.22813253012</v>
      </c>
      <c r="K232" s="7">
        <f t="shared" si="30"/>
        <v>0.0010999900271243736</v>
      </c>
      <c r="L232" s="30">
        <f t="shared" si="31"/>
        <v>38030.91220317493</v>
      </c>
      <c r="M232" s="10">
        <f t="shared" si="32"/>
        <v>17269.843425852665</v>
      </c>
      <c r="N232" s="31">
        <f t="shared" si="33"/>
        <v>55300.7556290276</v>
      </c>
    </row>
    <row r="233" spans="1:14" s="4" customFormat="1" ht="12.75">
      <c r="A233" s="25" t="s">
        <v>488</v>
      </c>
      <c r="B233" s="26" t="s">
        <v>190</v>
      </c>
      <c r="C233" s="59">
        <v>73</v>
      </c>
      <c r="D233" s="64">
        <v>470353</v>
      </c>
      <c r="E233" s="27">
        <v>84850</v>
      </c>
      <c r="F233" s="28">
        <f t="shared" si="27"/>
        <v>404.66433706540954</v>
      </c>
      <c r="G233" s="29">
        <f t="shared" si="28"/>
        <v>1.9275292933001174E-05</v>
      </c>
      <c r="H233" s="7">
        <f t="shared" si="29"/>
        <v>5.543347083087802</v>
      </c>
      <c r="I233" s="7">
        <f t="shared" si="34"/>
        <v>-325.33566293459046</v>
      </c>
      <c r="J233" s="7">
        <f t="shared" si="35"/>
        <v>0</v>
      </c>
      <c r="K233" s="7">
        <f t="shared" si="30"/>
        <v>0</v>
      </c>
      <c r="L233" s="30">
        <f t="shared" si="31"/>
        <v>902.0837092644549</v>
      </c>
      <c r="M233" s="10">
        <f t="shared" si="32"/>
        <v>0</v>
      </c>
      <c r="N233" s="31">
        <f t="shared" si="33"/>
        <v>902.0837092644549</v>
      </c>
    </row>
    <row r="234" spans="1:14" s="4" customFormat="1" ht="12.75">
      <c r="A234" s="25" t="s">
        <v>495</v>
      </c>
      <c r="B234" s="26" t="s">
        <v>377</v>
      </c>
      <c r="C234" s="59">
        <v>566</v>
      </c>
      <c r="D234" s="64">
        <v>5221269</v>
      </c>
      <c r="E234" s="27">
        <v>525600</v>
      </c>
      <c r="F234" s="28">
        <f t="shared" si="27"/>
        <v>5622.599417808219</v>
      </c>
      <c r="G234" s="29">
        <f t="shared" si="28"/>
        <v>0.0002678201187905948</v>
      </c>
      <c r="H234" s="7">
        <f t="shared" si="29"/>
        <v>9.933921232876711</v>
      </c>
      <c r="I234" s="7">
        <f t="shared" si="34"/>
        <v>-37.40058219178131</v>
      </c>
      <c r="J234" s="7">
        <f t="shared" si="35"/>
        <v>0</v>
      </c>
      <c r="K234" s="7">
        <f t="shared" si="30"/>
        <v>0</v>
      </c>
      <c r="L234" s="30">
        <f t="shared" si="31"/>
        <v>12533.981559399837</v>
      </c>
      <c r="M234" s="10">
        <f t="shared" si="32"/>
        <v>0</v>
      </c>
      <c r="N234" s="31">
        <f t="shared" si="33"/>
        <v>12533.981559399837</v>
      </c>
    </row>
    <row r="235" spans="1:14" s="4" customFormat="1" ht="12.75">
      <c r="A235" s="25" t="s">
        <v>494</v>
      </c>
      <c r="B235" s="26" t="s">
        <v>355</v>
      </c>
      <c r="C235" s="59">
        <v>862</v>
      </c>
      <c r="D235" s="64">
        <v>1232128</v>
      </c>
      <c r="E235" s="27">
        <v>84350</v>
      </c>
      <c r="F235" s="28">
        <f t="shared" si="27"/>
        <v>12591.515542382927</v>
      </c>
      <c r="G235" s="29">
        <f t="shared" si="28"/>
        <v>0.000599769063688549</v>
      </c>
      <c r="H235" s="7">
        <f t="shared" si="29"/>
        <v>14.60732661529342</v>
      </c>
      <c r="I235" s="7">
        <f t="shared" si="34"/>
        <v>3971.5155423829283</v>
      </c>
      <c r="J235" s="7">
        <f t="shared" si="35"/>
        <v>3971.5155423829283</v>
      </c>
      <c r="K235" s="7">
        <f t="shared" si="30"/>
        <v>0.000502705731376325</v>
      </c>
      <c r="L235" s="30">
        <f t="shared" si="31"/>
        <v>28069.192180624093</v>
      </c>
      <c r="M235" s="10">
        <f t="shared" si="32"/>
        <v>7892.479982608302</v>
      </c>
      <c r="N235" s="31">
        <f t="shared" si="33"/>
        <v>35961.6721632324</v>
      </c>
    </row>
    <row r="236" spans="1:14" s="4" customFormat="1" ht="12.75">
      <c r="A236" s="25" t="s">
        <v>495</v>
      </c>
      <c r="B236" s="26" t="s">
        <v>378</v>
      </c>
      <c r="C236" s="59">
        <v>548</v>
      </c>
      <c r="D236" s="64">
        <v>590273</v>
      </c>
      <c r="E236" s="27">
        <v>36800</v>
      </c>
      <c r="F236" s="28">
        <f t="shared" si="27"/>
        <v>8789.934891304349</v>
      </c>
      <c r="G236" s="29">
        <f t="shared" si="28"/>
        <v>0.0004186891563525967</v>
      </c>
      <c r="H236" s="7">
        <f t="shared" si="29"/>
        <v>16.040027173913042</v>
      </c>
      <c r="I236" s="7">
        <f t="shared" si="34"/>
        <v>3309.9348913043473</v>
      </c>
      <c r="J236" s="7">
        <f t="shared" si="35"/>
        <v>3309.9348913043473</v>
      </c>
      <c r="K236" s="7">
        <f t="shared" si="30"/>
        <v>0.00041896430281695605</v>
      </c>
      <c r="L236" s="30">
        <f t="shared" si="31"/>
        <v>19594.652517301525</v>
      </c>
      <c r="M236" s="10">
        <f t="shared" si="32"/>
        <v>6577.73955422621</v>
      </c>
      <c r="N236" s="31">
        <f t="shared" si="33"/>
        <v>26172.392071527735</v>
      </c>
    </row>
    <row r="237" spans="1:14" s="4" customFormat="1" ht="12.75">
      <c r="A237" s="25" t="s">
        <v>485</v>
      </c>
      <c r="B237" s="26" t="s">
        <v>109</v>
      </c>
      <c r="C237" s="60">
        <v>4851</v>
      </c>
      <c r="D237" s="64">
        <v>12677797</v>
      </c>
      <c r="E237" s="27">
        <v>801950</v>
      </c>
      <c r="F237" s="28">
        <f t="shared" si="27"/>
        <v>76688.06440177068</v>
      </c>
      <c r="G237" s="29">
        <f t="shared" si="28"/>
        <v>0.00365286675996372</v>
      </c>
      <c r="H237" s="7">
        <f t="shared" si="29"/>
        <v>15.808712513248956</v>
      </c>
      <c r="I237" s="7">
        <f t="shared" si="34"/>
        <v>28178.064401770687</v>
      </c>
      <c r="J237" s="7">
        <f t="shared" si="35"/>
        <v>28178.064401770687</v>
      </c>
      <c r="K237" s="7">
        <f t="shared" si="30"/>
        <v>0.003566717622704326</v>
      </c>
      <c r="L237" s="30">
        <f t="shared" si="31"/>
        <v>170954.16436630208</v>
      </c>
      <c r="M237" s="10">
        <f t="shared" si="32"/>
        <v>55997.46667645792</v>
      </c>
      <c r="N237" s="31">
        <f t="shared" si="33"/>
        <v>226951.63104276</v>
      </c>
    </row>
    <row r="238" spans="1:14" s="4" customFormat="1" ht="12.75">
      <c r="A238" s="25" t="s">
        <v>489</v>
      </c>
      <c r="B238" s="26" t="s">
        <v>209</v>
      </c>
      <c r="C238" s="59">
        <v>2427</v>
      </c>
      <c r="D238" s="64">
        <v>4205984</v>
      </c>
      <c r="E238" s="27">
        <v>325300</v>
      </c>
      <c r="F238" s="28">
        <f t="shared" si="27"/>
        <v>31380.028183215494</v>
      </c>
      <c r="G238" s="29">
        <f t="shared" si="28"/>
        <v>0.001494718412459318</v>
      </c>
      <c r="H238" s="7">
        <f t="shared" si="29"/>
        <v>12.92955425760836</v>
      </c>
      <c r="I238" s="7">
        <f t="shared" si="34"/>
        <v>7110.0281832154915</v>
      </c>
      <c r="J238" s="7">
        <f t="shared" si="35"/>
        <v>7110.0281832154915</v>
      </c>
      <c r="K238" s="7">
        <f t="shared" si="30"/>
        <v>0.0008999717815041103</v>
      </c>
      <c r="L238" s="30">
        <f t="shared" si="31"/>
        <v>69952.82170309608</v>
      </c>
      <c r="M238" s="10">
        <f t="shared" si="32"/>
        <v>14129.556969614532</v>
      </c>
      <c r="N238" s="31">
        <f t="shared" si="33"/>
        <v>84082.37867271062</v>
      </c>
    </row>
    <row r="239" spans="1:14" s="4" customFormat="1" ht="12.75">
      <c r="A239" s="25" t="s">
        <v>496</v>
      </c>
      <c r="B239" s="26" t="s">
        <v>415</v>
      </c>
      <c r="C239" s="59">
        <v>583</v>
      </c>
      <c r="D239" s="64">
        <v>863629</v>
      </c>
      <c r="E239" s="27">
        <v>64050</v>
      </c>
      <c r="F239" s="28">
        <f t="shared" si="27"/>
        <v>7860.979032006245</v>
      </c>
      <c r="G239" s="29">
        <f t="shared" si="28"/>
        <v>0.0003744403934404736</v>
      </c>
      <c r="H239" s="7">
        <f t="shared" si="29"/>
        <v>13.483669008587041</v>
      </c>
      <c r="I239" s="7">
        <f t="shared" si="34"/>
        <v>2030.979032006245</v>
      </c>
      <c r="J239" s="7">
        <f t="shared" si="35"/>
        <v>2030.979032006245</v>
      </c>
      <c r="K239" s="7">
        <f t="shared" si="30"/>
        <v>0.000257076873752352</v>
      </c>
      <c r="L239" s="30">
        <f t="shared" si="31"/>
        <v>17523.810413014166</v>
      </c>
      <c r="M239" s="10">
        <f t="shared" si="32"/>
        <v>4036.1069179119268</v>
      </c>
      <c r="N239" s="31">
        <f t="shared" si="33"/>
        <v>21559.91733092609</v>
      </c>
    </row>
    <row r="240" spans="1:14" s="4" customFormat="1" ht="12.75">
      <c r="A240" s="25" t="s">
        <v>496</v>
      </c>
      <c r="B240" s="26" t="s">
        <v>416</v>
      </c>
      <c r="C240" s="59">
        <v>1370</v>
      </c>
      <c r="D240" s="64">
        <v>2082868</v>
      </c>
      <c r="E240" s="27">
        <v>156750</v>
      </c>
      <c r="F240" s="28">
        <f t="shared" si="27"/>
        <v>18204.332759170655</v>
      </c>
      <c r="G240" s="29">
        <f t="shared" si="28"/>
        <v>0.0008671232289148468</v>
      </c>
      <c r="H240" s="7">
        <f t="shared" si="29"/>
        <v>13.2878341307815</v>
      </c>
      <c r="I240" s="7">
        <f t="shared" si="34"/>
        <v>4504.332759170655</v>
      </c>
      <c r="J240" s="7">
        <f t="shared" si="35"/>
        <v>4504.332759170655</v>
      </c>
      <c r="K240" s="7">
        <f t="shared" si="30"/>
        <v>0.0005701485666861071</v>
      </c>
      <c r="L240" s="30">
        <f t="shared" si="31"/>
        <v>40581.36711321483</v>
      </c>
      <c r="M240" s="10">
        <f t="shared" si="32"/>
        <v>8951.332496971881</v>
      </c>
      <c r="N240" s="31">
        <f t="shared" si="33"/>
        <v>49532.69961018671</v>
      </c>
    </row>
    <row r="241" spans="1:14" s="4" customFormat="1" ht="12.75">
      <c r="A241" s="25" t="s">
        <v>491</v>
      </c>
      <c r="B241" s="26" t="s">
        <v>282</v>
      </c>
      <c r="C241" s="59">
        <v>1348</v>
      </c>
      <c r="D241" s="64">
        <v>919100</v>
      </c>
      <c r="E241" s="27">
        <v>68550</v>
      </c>
      <c r="F241" s="28">
        <f t="shared" si="27"/>
        <v>18073.622173595915</v>
      </c>
      <c r="G241" s="29">
        <f t="shared" si="28"/>
        <v>0.0008608971185423137</v>
      </c>
      <c r="H241" s="7">
        <f t="shared" si="29"/>
        <v>13.407731582786287</v>
      </c>
      <c r="I241" s="7">
        <f t="shared" si="34"/>
        <v>4593.622173595914</v>
      </c>
      <c r="J241" s="7">
        <f t="shared" si="35"/>
        <v>4593.622173595914</v>
      </c>
      <c r="K241" s="7">
        <f t="shared" si="30"/>
        <v>0.0005814506250322976</v>
      </c>
      <c r="L241" s="30">
        <f t="shared" si="31"/>
        <v>40289.98514778028</v>
      </c>
      <c r="M241" s="10">
        <f t="shared" si="32"/>
        <v>9128.774813007072</v>
      </c>
      <c r="N241" s="31">
        <f t="shared" si="33"/>
        <v>49418.759960787356</v>
      </c>
    </row>
    <row r="242" spans="1:14" s="4" customFormat="1" ht="12.75">
      <c r="A242" s="25" t="s">
        <v>497</v>
      </c>
      <c r="B242" s="26" t="s">
        <v>447</v>
      </c>
      <c r="C242" s="59">
        <v>10798</v>
      </c>
      <c r="D242" s="64">
        <v>28951858</v>
      </c>
      <c r="E242" s="27">
        <v>2159200</v>
      </c>
      <c r="F242" s="28">
        <f t="shared" si="27"/>
        <v>144786.10720822526</v>
      </c>
      <c r="G242" s="29">
        <f t="shared" si="28"/>
        <v>0.0068965667923841616</v>
      </c>
      <c r="H242" s="7">
        <f t="shared" si="29"/>
        <v>13.40860411263431</v>
      </c>
      <c r="I242" s="7">
        <f t="shared" si="34"/>
        <v>36806.10720822527</v>
      </c>
      <c r="J242" s="7">
        <f t="shared" si="35"/>
        <v>36806.10720822527</v>
      </c>
      <c r="K242" s="7">
        <f t="shared" si="30"/>
        <v>0.004658836367570814</v>
      </c>
      <c r="L242" s="30">
        <f t="shared" si="31"/>
        <v>322759.32588357874</v>
      </c>
      <c r="M242" s="10">
        <f t="shared" si="32"/>
        <v>73143.73097086177</v>
      </c>
      <c r="N242" s="31">
        <f t="shared" si="33"/>
        <v>395903.0568544405</v>
      </c>
    </row>
    <row r="243" spans="1:14" s="4" customFormat="1" ht="12.75">
      <c r="A243" s="25" t="s">
        <v>497</v>
      </c>
      <c r="B243" s="26" t="s">
        <v>448</v>
      </c>
      <c r="C243" s="59">
        <v>3474</v>
      </c>
      <c r="D243" s="64">
        <v>14008498</v>
      </c>
      <c r="E243" s="27">
        <v>1831600</v>
      </c>
      <c r="F243" s="28">
        <f t="shared" si="27"/>
        <v>26569.95089102424</v>
      </c>
      <c r="G243" s="29">
        <f t="shared" si="28"/>
        <v>0.0012656009925509333</v>
      </c>
      <c r="H243" s="7">
        <f t="shared" si="29"/>
        <v>7.64822996287399</v>
      </c>
      <c r="I243" s="7">
        <f t="shared" si="34"/>
        <v>-8170.049108975759</v>
      </c>
      <c r="J243" s="7">
        <f t="shared" si="35"/>
        <v>0</v>
      </c>
      <c r="K243" s="7">
        <f t="shared" si="30"/>
        <v>0</v>
      </c>
      <c r="L243" s="30">
        <f t="shared" si="31"/>
        <v>59230.12645138368</v>
      </c>
      <c r="M243" s="10">
        <f t="shared" si="32"/>
        <v>0</v>
      </c>
      <c r="N243" s="31">
        <f t="shared" si="33"/>
        <v>59230.12645138368</v>
      </c>
    </row>
    <row r="244" spans="1:14" s="4" customFormat="1" ht="12.75">
      <c r="A244" s="25" t="s">
        <v>485</v>
      </c>
      <c r="B244" s="26" t="s">
        <v>110</v>
      </c>
      <c r="C244" s="60">
        <v>997</v>
      </c>
      <c r="D244" s="64">
        <v>1710647</v>
      </c>
      <c r="E244" s="27">
        <v>132150</v>
      </c>
      <c r="F244" s="28">
        <f t="shared" si="27"/>
        <v>12905.902830117291</v>
      </c>
      <c r="G244" s="29">
        <f t="shared" si="28"/>
        <v>0.0006147442085442521</v>
      </c>
      <c r="H244" s="7">
        <f t="shared" si="29"/>
        <v>12.944737041241014</v>
      </c>
      <c r="I244" s="7">
        <f t="shared" si="34"/>
        <v>2935.902830117291</v>
      </c>
      <c r="J244" s="7">
        <f t="shared" si="35"/>
        <v>2935.902830117291</v>
      </c>
      <c r="K244" s="7">
        <f t="shared" si="30"/>
        <v>0.0003716201444293961</v>
      </c>
      <c r="L244" s="30">
        <f t="shared" si="31"/>
        <v>28770.028959871</v>
      </c>
      <c r="M244" s="10">
        <f t="shared" si="32"/>
        <v>5834.436267541519</v>
      </c>
      <c r="N244" s="31">
        <f t="shared" si="33"/>
        <v>34604.46522741252</v>
      </c>
    </row>
    <row r="245" spans="1:14" s="4" customFormat="1" ht="12.75">
      <c r="A245" s="25" t="s">
        <v>492</v>
      </c>
      <c r="B245" s="26" t="s">
        <v>319</v>
      </c>
      <c r="C245" s="59">
        <v>28</v>
      </c>
      <c r="D245" s="64">
        <v>111940</v>
      </c>
      <c r="E245" s="27">
        <v>18300</v>
      </c>
      <c r="F245" s="28">
        <f t="shared" si="27"/>
        <v>171.27431693989072</v>
      </c>
      <c r="G245" s="29">
        <f t="shared" si="28"/>
        <v>8.1582742251449E-06</v>
      </c>
      <c r="H245" s="7">
        <f t="shared" si="29"/>
        <v>6.116939890710382</v>
      </c>
      <c r="I245" s="7">
        <f t="shared" si="34"/>
        <v>-108.7256830601093</v>
      </c>
      <c r="J245" s="7">
        <f t="shared" si="35"/>
        <v>0</v>
      </c>
      <c r="K245" s="7">
        <f t="shared" si="30"/>
        <v>0</v>
      </c>
      <c r="L245" s="30">
        <f t="shared" si="31"/>
        <v>381.8072337367813</v>
      </c>
      <c r="M245" s="10">
        <f t="shared" si="32"/>
        <v>0</v>
      </c>
      <c r="N245" s="31">
        <f t="shared" si="33"/>
        <v>381.8072337367813</v>
      </c>
    </row>
    <row r="246" spans="1:14" s="4" customFormat="1" ht="12.75">
      <c r="A246" s="25" t="s">
        <v>497</v>
      </c>
      <c r="B246" s="26" t="s">
        <v>449</v>
      </c>
      <c r="C246" s="59">
        <v>9490</v>
      </c>
      <c r="D246" s="64">
        <v>21220831</v>
      </c>
      <c r="E246" s="27">
        <v>1498600</v>
      </c>
      <c r="F246" s="28">
        <f t="shared" si="27"/>
        <v>134382.54783798213</v>
      </c>
      <c r="G246" s="29">
        <f t="shared" si="28"/>
        <v>0.006401016193926329</v>
      </c>
      <c r="H246" s="7">
        <f t="shared" si="29"/>
        <v>14.160437074602962</v>
      </c>
      <c r="I246" s="7">
        <f t="shared" si="34"/>
        <v>39482.54783798211</v>
      </c>
      <c r="J246" s="7">
        <f t="shared" si="35"/>
        <v>39482.54783798211</v>
      </c>
      <c r="K246" s="7">
        <f t="shared" si="30"/>
        <v>0.004997614355446932</v>
      </c>
      <c r="L246" s="30">
        <f t="shared" si="31"/>
        <v>299567.5578757522</v>
      </c>
      <c r="M246" s="10">
        <f t="shared" si="32"/>
        <v>78462.54538051684</v>
      </c>
      <c r="N246" s="31">
        <f t="shared" si="33"/>
        <v>378030.10325626907</v>
      </c>
    </row>
    <row r="247" spans="1:14" s="4" customFormat="1" ht="12.75">
      <c r="A247" s="25" t="s">
        <v>495</v>
      </c>
      <c r="B247" s="26" t="s">
        <v>379</v>
      </c>
      <c r="C247" s="59">
        <v>806</v>
      </c>
      <c r="D247" s="64">
        <v>763930</v>
      </c>
      <c r="E247" s="27">
        <v>52800</v>
      </c>
      <c r="F247" s="28">
        <f t="shared" si="27"/>
        <v>11661.507196969696</v>
      </c>
      <c r="G247" s="29">
        <f t="shared" si="28"/>
        <v>0.0005554701679223075</v>
      </c>
      <c r="H247" s="7">
        <f t="shared" si="29"/>
        <v>14.468371212121212</v>
      </c>
      <c r="I247" s="7">
        <f t="shared" si="34"/>
        <v>3601.5071969696974</v>
      </c>
      <c r="J247" s="7">
        <f t="shared" si="35"/>
        <v>3601.5071969696974</v>
      </c>
      <c r="K247" s="7">
        <f t="shared" si="30"/>
        <v>0.00045587088611100893</v>
      </c>
      <c r="L247" s="30">
        <f t="shared" si="31"/>
        <v>25996.003858763994</v>
      </c>
      <c r="M247" s="10">
        <f t="shared" si="32"/>
        <v>7157.17291194284</v>
      </c>
      <c r="N247" s="31">
        <f t="shared" si="33"/>
        <v>33153.176770706836</v>
      </c>
    </row>
    <row r="248" spans="1:14" s="4" customFormat="1" ht="12.75">
      <c r="A248" s="25" t="s">
        <v>491</v>
      </c>
      <c r="B248" s="26" t="s">
        <v>283</v>
      </c>
      <c r="C248" s="59">
        <v>708</v>
      </c>
      <c r="D248" s="64">
        <v>428420</v>
      </c>
      <c r="E248" s="27">
        <v>29450</v>
      </c>
      <c r="F248" s="28">
        <f t="shared" si="27"/>
        <v>10299.536842105263</v>
      </c>
      <c r="G248" s="29">
        <f t="shared" si="28"/>
        <v>0.0004905957148225967</v>
      </c>
      <c r="H248" s="7">
        <f t="shared" si="29"/>
        <v>14.547368421052632</v>
      </c>
      <c r="I248" s="7">
        <f t="shared" si="34"/>
        <v>3219.536842105263</v>
      </c>
      <c r="J248" s="7">
        <f t="shared" si="35"/>
        <v>3219.536842105263</v>
      </c>
      <c r="K248" s="7">
        <f t="shared" si="30"/>
        <v>0.00040752191591133857</v>
      </c>
      <c r="L248" s="30">
        <f t="shared" si="31"/>
        <v>22959.879453697522</v>
      </c>
      <c r="M248" s="10">
        <f t="shared" si="32"/>
        <v>6398.0940798080155</v>
      </c>
      <c r="N248" s="31">
        <f t="shared" si="33"/>
        <v>29357.973533505537</v>
      </c>
    </row>
    <row r="249" spans="1:14" s="4" customFormat="1" ht="12.75">
      <c r="A249" s="25" t="s">
        <v>492</v>
      </c>
      <c r="B249" s="26" t="s">
        <v>320</v>
      </c>
      <c r="C249" s="59">
        <v>89</v>
      </c>
      <c r="D249" s="64">
        <v>290340</v>
      </c>
      <c r="E249" s="27">
        <v>108250</v>
      </c>
      <c r="F249" s="28">
        <f t="shared" si="27"/>
        <v>238.70909930715936</v>
      </c>
      <c r="G249" s="29">
        <f t="shared" si="28"/>
        <v>1.1370381309817852E-05</v>
      </c>
      <c r="H249" s="7">
        <f t="shared" si="29"/>
        <v>2.6821247113163973</v>
      </c>
      <c r="I249" s="7">
        <f t="shared" si="34"/>
        <v>-651.2909006928406</v>
      </c>
      <c r="J249" s="7">
        <f t="shared" si="35"/>
        <v>0</v>
      </c>
      <c r="K249" s="7">
        <f t="shared" si="30"/>
        <v>0</v>
      </c>
      <c r="L249" s="30">
        <f t="shared" si="31"/>
        <v>532.1338452994755</v>
      </c>
      <c r="M249" s="10">
        <f t="shared" si="32"/>
        <v>0</v>
      </c>
      <c r="N249" s="31">
        <f t="shared" si="33"/>
        <v>532.1338452994755</v>
      </c>
    </row>
    <row r="250" spans="1:14" s="4" customFormat="1" ht="12.75">
      <c r="A250" s="25" t="s">
        <v>491</v>
      </c>
      <c r="B250" s="26" t="s">
        <v>284</v>
      </c>
      <c r="C250" s="59">
        <v>105</v>
      </c>
      <c r="D250" s="64">
        <v>279309</v>
      </c>
      <c r="E250" s="27">
        <v>63950</v>
      </c>
      <c r="F250" s="28">
        <f t="shared" si="27"/>
        <v>458.5996090695856</v>
      </c>
      <c r="G250" s="29">
        <f t="shared" si="28"/>
        <v>2.184438062390275E-05</v>
      </c>
      <c r="H250" s="7">
        <f t="shared" si="29"/>
        <v>4.3676153244722435</v>
      </c>
      <c r="I250" s="7">
        <f t="shared" si="34"/>
        <v>-591.4003909304145</v>
      </c>
      <c r="J250" s="7">
        <f t="shared" si="35"/>
        <v>0</v>
      </c>
      <c r="K250" s="7">
        <f t="shared" si="30"/>
        <v>0</v>
      </c>
      <c r="L250" s="30">
        <f t="shared" si="31"/>
        <v>1022.3170131986487</v>
      </c>
      <c r="M250" s="10">
        <f t="shared" si="32"/>
        <v>0</v>
      </c>
      <c r="N250" s="31">
        <f t="shared" si="33"/>
        <v>1022.3170131986487</v>
      </c>
    </row>
    <row r="251" spans="1:14" s="4" customFormat="1" ht="12.75">
      <c r="A251" s="25" t="s">
        <v>486</v>
      </c>
      <c r="B251" s="26" t="s">
        <v>136</v>
      </c>
      <c r="C251" s="59">
        <v>1602</v>
      </c>
      <c r="D251" s="64">
        <v>2380061</v>
      </c>
      <c r="E251" s="27">
        <v>255100</v>
      </c>
      <c r="F251" s="28">
        <f t="shared" si="27"/>
        <v>14946.521842414739</v>
      </c>
      <c r="G251" s="29">
        <f t="shared" si="28"/>
        <v>0.0007119445932184445</v>
      </c>
      <c r="H251" s="7">
        <f t="shared" si="29"/>
        <v>9.329913759310074</v>
      </c>
      <c r="I251" s="7">
        <f t="shared" si="34"/>
        <v>-1073.4781575852617</v>
      </c>
      <c r="J251" s="7">
        <f t="shared" si="35"/>
        <v>0</v>
      </c>
      <c r="K251" s="7">
        <f t="shared" si="30"/>
        <v>0</v>
      </c>
      <c r="L251" s="30">
        <f t="shared" si="31"/>
        <v>33319.0069626232</v>
      </c>
      <c r="M251" s="10">
        <f t="shared" si="32"/>
        <v>0</v>
      </c>
      <c r="N251" s="31">
        <f t="shared" si="33"/>
        <v>33319.0069626232</v>
      </c>
    </row>
    <row r="252" spans="1:14" s="4" customFormat="1" ht="12.75">
      <c r="A252" s="25" t="s">
        <v>497</v>
      </c>
      <c r="B252" s="26" t="s">
        <v>450</v>
      </c>
      <c r="C252" s="59">
        <v>6031</v>
      </c>
      <c r="D252" s="64">
        <v>6508453</v>
      </c>
      <c r="E252" s="27">
        <v>463350</v>
      </c>
      <c r="F252" s="28">
        <f t="shared" si="27"/>
        <v>84714.53554116758</v>
      </c>
      <c r="G252" s="29">
        <f t="shared" si="28"/>
        <v>0.0040351900048340664</v>
      </c>
      <c r="H252" s="7">
        <f t="shared" si="29"/>
        <v>14.046515592964282</v>
      </c>
      <c r="I252" s="7">
        <f t="shared" si="34"/>
        <v>24404.53554116758</v>
      </c>
      <c r="J252" s="7">
        <f t="shared" si="35"/>
        <v>24404.53554116758</v>
      </c>
      <c r="K252" s="7">
        <f t="shared" si="30"/>
        <v>0.0030890726115001244</v>
      </c>
      <c r="L252" s="30">
        <f t="shared" si="31"/>
        <v>188846.8922262343</v>
      </c>
      <c r="M252" s="10">
        <f t="shared" si="32"/>
        <v>48498.44000055196</v>
      </c>
      <c r="N252" s="31">
        <f t="shared" si="33"/>
        <v>237345.33222678627</v>
      </c>
    </row>
    <row r="253" spans="1:14" s="4" customFormat="1" ht="12.75">
      <c r="A253" s="25" t="s">
        <v>491</v>
      </c>
      <c r="B253" s="26" t="s">
        <v>285</v>
      </c>
      <c r="C253" s="59">
        <v>922</v>
      </c>
      <c r="D253" s="64">
        <v>874754</v>
      </c>
      <c r="E253" s="27">
        <v>54650</v>
      </c>
      <c r="F253" s="28">
        <f t="shared" si="27"/>
        <v>14757.972333028363</v>
      </c>
      <c r="G253" s="29">
        <f t="shared" si="28"/>
        <v>0.000702963453313327</v>
      </c>
      <c r="H253" s="7">
        <f t="shared" si="29"/>
        <v>16.00647758462946</v>
      </c>
      <c r="I253" s="7">
        <f t="shared" si="34"/>
        <v>5537.972333028363</v>
      </c>
      <c r="J253" s="7">
        <f t="shared" si="35"/>
        <v>5537.972333028363</v>
      </c>
      <c r="K253" s="7">
        <f t="shared" si="30"/>
        <v>0.0007009843980986867</v>
      </c>
      <c r="L253" s="30">
        <f t="shared" si="31"/>
        <v>32898.689615063704</v>
      </c>
      <c r="M253" s="10">
        <f t="shared" si="32"/>
        <v>11005.455050149381</v>
      </c>
      <c r="N253" s="31">
        <f t="shared" si="33"/>
        <v>43904.14466521308</v>
      </c>
    </row>
    <row r="254" spans="1:14" s="4" customFormat="1" ht="12.75">
      <c r="A254" s="9" t="s">
        <v>482</v>
      </c>
      <c r="B254" s="26" t="s">
        <v>3</v>
      </c>
      <c r="C254" s="8">
        <v>2326</v>
      </c>
      <c r="D254" s="64">
        <v>2479326</v>
      </c>
      <c r="E254" s="27">
        <v>167800</v>
      </c>
      <c r="F254" s="28">
        <f t="shared" si="27"/>
        <v>34367.77280095351</v>
      </c>
      <c r="G254" s="29">
        <f t="shared" si="28"/>
        <v>0.0016370330358173658</v>
      </c>
      <c r="H254" s="7">
        <f t="shared" si="29"/>
        <v>14.775482717520859</v>
      </c>
      <c r="I254" s="7">
        <f t="shared" si="34"/>
        <v>11107.772800953519</v>
      </c>
      <c r="J254" s="7">
        <f t="shared" si="35"/>
        <v>11107.772800953519</v>
      </c>
      <c r="K254" s="7">
        <f t="shared" si="30"/>
        <v>0.0014059975317420002</v>
      </c>
      <c r="L254" s="30">
        <f t="shared" si="31"/>
        <v>76613.14607625271</v>
      </c>
      <c r="M254" s="10">
        <f t="shared" si="32"/>
        <v>22074.161248349403</v>
      </c>
      <c r="N254" s="31">
        <f t="shared" si="33"/>
        <v>98687.30732460212</v>
      </c>
    </row>
    <row r="255" spans="1:14" s="4" customFormat="1" ht="12.75">
      <c r="A255" s="25" t="s">
        <v>491</v>
      </c>
      <c r="B255" s="26" t="s">
        <v>286</v>
      </c>
      <c r="C255" s="59">
        <v>2851</v>
      </c>
      <c r="D255" s="64">
        <v>1725882</v>
      </c>
      <c r="E255" s="27">
        <v>157150</v>
      </c>
      <c r="F255" s="28">
        <f t="shared" si="27"/>
        <v>31310.783213490296</v>
      </c>
      <c r="G255" s="29">
        <f t="shared" si="28"/>
        <v>0.0014914200810934523</v>
      </c>
      <c r="H255" s="7">
        <f t="shared" si="29"/>
        <v>10.98238625517022</v>
      </c>
      <c r="I255" s="7">
        <f t="shared" si="34"/>
        <v>2800.7832134902947</v>
      </c>
      <c r="J255" s="7">
        <f t="shared" si="35"/>
        <v>2800.7832134902947</v>
      </c>
      <c r="K255" s="7">
        <f t="shared" si="30"/>
        <v>0.00035451699955311864</v>
      </c>
      <c r="L255" s="30">
        <f t="shared" si="31"/>
        <v>69798.45979517356</v>
      </c>
      <c r="M255" s="10">
        <f t="shared" si="32"/>
        <v>5565.9168929839625</v>
      </c>
      <c r="N255" s="31">
        <f t="shared" si="33"/>
        <v>75364.37668815753</v>
      </c>
    </row>
    <row r="256" spans="1:14" s="4" customFormat="1" ht="12.75">
      <c r="A256" s="9" t="s">
        <v>482</v>
      </c>
      <c r="B256" s="26" t="s">
        <v>4</v>
      </c>
      <c r="C256" s="8">
        <v>36592</v>
      </c>
      <c r="D256" s="64">
        <v>47903835</v>
      </c>
      <c r="E256" s="27">
        <v>2174800</v>
      </c>
      <c r="F256" s="28">
        <f t="shared" si="27"/>
        <v>806003.8303844031</v>
      </c>
      <c r="G256" s="29">
        <f t="shared" si="28"/>
        <v>0.038392214269351695</v>
      </c>
      <c r="H256" s="7">
        <f t="shared" si="29"/>
        <v>22.026777174912635</v>
      </c>
      <c r="I256" s="7">
        <f t="shared" si="34"/>
        <v>440083.8303844031</v>
      </c>
      <c r="J256" s="7">
        <f t="shared" si="35"/>
        <v>440083.8303844031</v>
      </c>
      <c r="K256" s="7">
        <f t="shared" si="30"/>
        <v>0.055704846540156124</v>
      </c>
      <c r="L256" s="30">
        <f t="shared" si="31"/>
        <v>1796755.6278056593</v>
      </c>
      <c r="M256" s="10">
        <f t="shared" si="32"/>
        <v>874566.0906804511</v>
      </c>
      <c r="N256" s="31">
        <f t="shared" si="33"/>
        <v>2671321.7184861107</v>
      </c>
    </row>
    <row r="257" spans="1:14" s="4" customFormat="1" ht="12.75">
      <c r="A257" s="25" t="s">
        <v>495</v>
      </c>
      <c r="B257" s="26" t="s">
        <v>380</v>
      </c>
      <c r="C257" s="59">
        <v>913</v>
      </c>
      <c r="D257" s="64">
        <v>1808708</v>
      </c>
      <c r="E257" s="27">
        <v>127900</v>
      </c>
      <c r="F257" s="28">
        <f t="shared" si="27"/>
        <v>12911.261954652073</v>
      </c>
      <c r="G257" s="29">
        <f t="shared" si="28"/>
        <v>0.0006149994786182633</v>
      </c>
      <c r="H257" s="7">
        <f t="shared" si="29"/>
        <v>14.14157935887412</v>
      </c>
      <c r="I257" s="7">
        <f t="shared" si="34"/>
        <v>3781.2619546520714</v>
      </c>
      <c r="J257" s="7">
        <f t="shared" si="35"/>
        <v>3781.2619546520714</v>
      </c>
      <c r="K257" s="7">
        <f t="shared" si="30"/>
        <v>0.0004786238492971666</v>
      </c>
      <c r="L257" s="30">
        <f t="shared" si="31"/>
        <v>28781.97559933472</v>
      </c>
      <c r="M257" s="10">
        <f t="shared" si="32"/>
        <v>7514.394433965516</v>
      </c>
      <c r="N257" s="31">
        <f t="shared" si="33"/>
        <v>36296.370033300234</v>
      </c>
    </row>
    <row r="258" spans="1:14" s="4" customFormat="1" ht="12.75">
      <c r="A258" s="25" t="s">
        <v>497</v>
      </c>
      <c r="B258" s="26" t="s">
        <v>451</v>
      </c>
      <c r="C258" s="59">
        <v>2892</v>
      </c>
      <c r="D258" s="64">
        <v>3685499</v>
      </c>
      <c r="E258" s="27">
        <v>276100</v>
      </c>
      <c r="F258" s="28">
        <f t="shared" si="27"/>
        <v>38603.633132922856</v>
      </c>
      <c r="G258" s="29">
        <f t="shared" si="28"/>
        <v>0.0018387988976526065</v>
      </c>
      <c r="H258" s="7">
        <f t="shared" si="29"/>
        <v>13.348420862006519</v>
      </c>
      <c r="I258" s="7">
        <f t="shared" si="34"/>
        <v>9683.633132922852</v>
      </c>
      <c r="J258" s="7">
        <f t="shared" si="35"/>
        <v>9683.633132922852</v>
      </c>
      <c r="K258" s="7">
        <f t="shared" si="30"/>
        <v>0.0012257330544261603</v>
      </c>
      <c r="L258" s="30">
        <f t="shared" si="31"/>
        <v>86055.78841014199</v>
      </c>
      <c r="M258" s="10">
        <f t="shared" si="32"/>
        <v>19244.008954490717</v>
      </c>
      <c r="N258" s="31">
        <f t="shared" si="33"/>
        <v>105299.79736463272</v>
      </c>
    </row>
    <row r="259" spans="1:14" s="4" customFormat="1" ht="12.75">
      <c r="A259" s="9" t="s">
        <v>483</v>
      </c>
      <c r="B259" s="26" t="s">
        <v>43</v>
      </c>
      <c r="C259" s="8">
        <v>2314</v>
      </c>
      <c r="D259" s="64">
        <v>1456495</v>
      </c>
      <c r="E259" s="27">
        <v>68650</v>
      </c>
      <c r="F259" s="28">
        <f t="shared" si="27"/>
        <v>49094.3835396941</v>
      </c>
      <c r="G259" s="29">
        <f t="shared" si="28"/>
        <v>0.002338502648776174</v>
      </c>
      <c r="H259" s="7">
        <f t="shared" si="29"/>
        <v>21.216241806263657</v>
      </c>
      <c r="I259" s="7">
        <f t="shared" si="34"/>
        <v>25954.383539694103</v>
      </c>
      <c r="J259" s="7">
        <f t="shared" si="35"/>
        <v>25954.383539694103</v>
      </c>
      <c r="K259" s="7">
        <f t="shared" si="30"/>
        <v>0.003285248973724288</v>
      </c>
      <c r="L259" s="30">
        <f t="shared" si="31"/>
        <v>109441.92396272495</v>
      </c>
      <c r="M259" s="10">
        <f t="shared" si="32"/>
        <v>51578.40888747132</v>
      </c>
      <c r="N259" s="31">
        <f t="shared" si="33"/>
        <v>161020.33285019628</v>
      </c>
    </row>
    <row r="260" spans="1:14" s="4" customFormat="1" ht="12.75">
      <c r="A260" s="25" t="s">
        <v>497</v>
      </c>
      <c r="B260" s="26" t="s">
        <v>452</v>
      </c>
      <c r="C260" s="59">
        <v>3713</v>
      </c>
      <c r="D260" s="64">
        <v>3491210</v>
      </c>
      <c r="E260" s="27">
        <v>299450</v>
      </c>
      <c r="F260" s="28">
        <f t="shared" si="27"/>
        <v>43288.90542661546</v>
      </c>
      <c r="G260" s="29">
        <f t="shared" si="28"/>
        <v>0.0020619715068000287</v>
      </c>
      <c r="H260" s="7">
        <f t="shared" si="29"/>
        <v>11.65874102521289</v>
      </c>
      <c r="I260" s="7">
        <f t="shared" si="34"/>
        <v>6158.905426615463</v>
      </c>
      <c r="J260" s="7">
        <f t="shared" si="35"/>
        <v>6158.905426615463</v>
      </c>
      <c r="K260" s="7">
        <f t="shared" si="30"/>
        <v>0.000779580747934492</v>
      </c>
      <c r="L260" s="30">
        <f t="shared" si="31"/>
        <v>96500.26651824135</v>
      </c>
      <c r="M260" s="10">
        <f t="shared" si="32"/>
        <v>12239.417742571524</v>
      </c>
      <c r="N260" s="31">
        <f t="shared" si="33"/>
        <v>108739.68426081288</v>
      </c>
    </row>
    <row r="261" spans="1:14" s="4" customFormat="1" ht="12.75">
      <c r="A261" s="25" t="s">
        <v>491</v>
      </c>
      <c r="B261" s="26" t="s">
        <v>287</v>
      </c>
      <c r="C261" s="59">
        <v>5085</v>
      </c>
      <c r="D261" s="64">
        <v>6569075</v>
      </c>
      <c r="E261" s="27">
        <v>314700</v>
      </c>
      <c r="F261" s="28">
        <f t="shared" si="27"/>
        <v>106144.7295042898</v>
      </c>
      <c r="G261" s="29">
        <f t="shared" si="28"/>
        <v>0.005055970015362756</v>
      </c>
      <c r="H261" s="7">
        <f t="shared" si="29"/>
        <v>20.874086431522084</v>
      </c>
      <c r="I261" s="7">
        <f t="shared" si="34"/>
        <v>55294.7295042898</v>
      </c>
      <c r="J261" s="7">
        <f t="shared" si="35"/>
        <v>55294.7295042898</v>
      </c>
      <c r="K261" s="7">
        <f t="shared" si="30"/>
        <v>0.006999085648807946</v>
      </c>
      <c r="L261" s="30">
        <f t="shared" si="31"/>
        <v>236619.396718977</v>
      </c>
      <c r="M261" s="10">
        <f t="shared" si="32"/>
        <v>109885.64468628475</v>
      </c>
      <c r="N261" s="31">
        <f t="shared" si="33"/>
        <v>346505.0414052617</v>
      </c>
    </row>
    <row r="262" spans="1:14" s="4" customFormat="1" ht="12.75">
      <c r="A262" s="25" t="s">
        <v>490</v>
      </c>
      <c r="B262" s="26" t="s">
        <v>233</v>
      </c>
      <c r="C262" s="59">
        <v>45</v>
      </c>
      <c r="D262" s="64">
        <v>105910</v>
      </c>
      <c r="E262" s="27">
        <v>32850</v>
      </c>
      <c r="F262" s="28">
        <f t="shared" si="27"/>
        <v>145.08219178082192</v>
      </c>
      <c r="G262" s="29">
        <f t="shared" si="28"/>
        <v>6.910670127783397E-06</v>
      </c>
      <c r="H262" s="7">
        <f t="shared" si="29"/>
        <v>3.2240487062404872</v>
      </c>
      <c r="I262" s="7">
        <f t="shared" si="34"/>
        <v>-304.9178082191781</v>
      </c>
      <c r="J262" s="7">
        <f t="shared" si="35"/>
        <v>0</v>
      </c>
      <c r="K262" s="7">
        <f t="shared" si="30"/>
        <v>0</v>
      </c>
      <c r="L262" s="30">
        <f t="shared" si="31"/>
        <v>323.419361980263</v>
      </c>
      <c r="M262" s="10">
        <f t="shared" si="32"/>
        <v>0</v>
      </c>
      <c r="N262" s="31">
        <f t="shared" si="33"/>
        <v>323.419361980263</v>
      </c>
    </row>
    <row r="263" spans="1:14" s="4" customFormat="1" ht="12.75">
      <c r="A263" s="25" t="s">
        <v>495</v>
      </c>
      <c r="B263" s="26" t="s">
        <v>381</v>
      </c>
      <c r="C263" s="59">
        <v>2164</v>
      </c>
      <c r="D263" s="64">
        <v>5667413</v>
      </c>
      <c r="E263" s="27">
        <v>409500</v>
      </c>
      <c r="F263" s="28">
        <f t="shared" si="27"/>
        <v>29949.405938949938</v>
      </c>
      <c r="G263" s="29">
        <f t="shared" si="28"/>
        <v>0.0014265738780665357</v>
      </c>
      <c r="H263" s="7">
        <f t="shared" si="29"/>
        <v>13.839836385836385</v>
      </c>
      <c r="I263" s="7">
        <f t="shared" si="34"/>
        <v>8309.405938949938</v>
      </c>
      <c r="J263" s="7">
        <f t="shared" si="35"/>
        <v>8309.405938949938</v>
      </c>
      <c r="K263" s="7">
        <f t="shared" si="30"/>
        <v>0.001051786388663174</v>
      </c>
      <c r="L263" s="30">
        <f t="shared" si="31"/>
        <v>66763.65749351388</v>
      </c>
      <c r="M263" s="10">
        <f t="shared" si="32"/>
        <v>16513.046302011833</v>
      </c>
      <c r="N263" s="31">
        <f t="shared" si="33"/>
        <v>83276.70379552571</v>
      </c>
    </row>
    <row r="264" spans="1:14" s="4" customFormat="1" ht="12.75">
      <c r="A264" s="9" t="s">
        <v>483</v>
      </c>
      <c r="B264" s="26" t="s">
        <v>44</v>
      </c>
      <c r="C264" s="8">
        <v>984</v>
      </c>
      <c r="D264" s="64">
        <v>909096</v>
      </c>
      <c r="E264" s="27">
        <v>65000</v>
      </c>
      <c r="F264" s="28">
        <f t="shared" si="27"/>
        <v>13762.31483076923</v>
      </c>
      <c r="G264" s="29">
        <f t="shared" si="28"/>
        <v>0.0006555375047947083</v>
      </c>
      <c r="H264" s="7">
        <f t="shared" si="29"/>
        <v>13.986092307692308</v>
      </c>
      <c r="I264" s="7">
        <f t="shared" si="34"/>
        <v>3922.3148307692313</v>
      </c>
      <c r="J264" s="7">
        <f t="shared" si="35"/>
        <v>3922.3148307692313</v>
      </c>
      <c r="K264" s="7">
        <f t="shared" si="30"/>
        <v>0.0004964780131533821</v>
      </c>
      <c r="L264" s="30">
        <f t="shared" si="31"/>
        <v>30679.155224392347</v>
      </c>
      <c r="M264" s="10">
        <f t="shared" si="32"/>
        <v>7794.704806508099</v>
      </c>
      <c r="N264" s="31">
        <f t="shared" si="33"/>
        <v>38473.86003090045</v>
      </c>
    </row>
    <row r="265" spans="1:14" s="4" customFormat="1" ht="12.75">
      <c r="A265" s="9" t="s">
        <v>482</v>
      </c>
      <c r="B265" s="26" t="s">
        <v>5</v>
      </c>
      <c r="C265" s="8">
        <v>9009</v>
      </c>
      <c r="D265" s="64">
        <v>10162883</v>
      </c>
      <c r="E265" s="27">
        <v>534000</v>
      </c>
      <c r="F265" s="28">
        <f t="shared" si="27"/>
        <v>171455.82948876405</v>
      </c>
      <c r="G265" s="29">
        <f t="shared" si="28"/>
        <v>0.008166920174960794</v>
      </c>
      <c r="H265" s="7">
        <f t="shared" si="29"/>
        <v>19.031616104868913</v>
      </c>
      <c r="I265" s="7">
        <f t="shared" si="34"/>
        <v>81365.82948876404</v>
      </c>
      <c r="J265" s="7">
        <f t="shared" si="35"/>
        <v>81365.82948876404</v>
      </c>
      <c r="K265" s="7">
        <f t="shared" si="30"/>
        <v>0.010299108334257819</v>
      </c>
      <c r="L265" s="30">
        <f t="shared" si="31"/>
        <v>382211.8641881651</v>
      </c>
      <c r="M265" s="10">
        <f t="shared" si="32"/>
        <v>161696.00084784775</v>
      </c>
      <c r="N265" s="31">
        <f t="shared" si="33"/>
        <v>543907.8650360128</v>
      </c>
    </row>
    <row r="266" spans="1:14" s="4" customFormat="1" ht="12.75">
      <c r="A266" s="25" t="s">
        <v>487</v>
      </c>
      <c r="B266" s="26" t="s">
        <v>167</v>
      </c>
      <c r="C266" s="59">
        <v>3624</v>
      </c>
      <c r="D266" s="64">
        <v>3791068</v>
      </c>
      <c r="E266" s="27">
        <v>330700</v>
      </c>
      <c r="F266" s="28">
        <f t="shared" si="27"/>
        <v>41544.694381614754</v>
      </c>
      <c r="G266" s="29">
        <f t="shared" si="28"/>
        <v>0.001978889861718143</v>
      </c>
      <c r="H266" s="7">
        <f t="shared" si="29"/>
        <v>11.463767765346235</v>
      </c>
      <c r="I266" s="7">
        <f t="shared" si="34"/>
        <v>5304.694381614756</v>
      </c>
      <c r="J266" s="7">
        <f t="shared" si="35"/>
        <v>5304.694381614756</v>
      </c>
      <c r="K266" s="7">
        <f t="shared" si="30"/>
        <v>0.0006714565863784823</v>
      </c>
      <c r="L266" s="30">
        <f t="shared" si="31"/>
        <v>92612.0455284091</v>
      </c>
      <c r="M266" s="10">
        <f t="shared" si="32"/>
        <v>10541.868406142172</v>
      </c>
      <c r="N266" s="31">
        <f t="shared" si="33"/>
        <v>103153.91393455127</v>
      </c>
    </row>
    <row r="267" spans="1:14" s="4" customFormat="1" ht="12.75">
      <c r="A267" s="9" t="s">
        <v>483</v>
      </c>
      <c r="B267" s="26" t="s">
        <v>45</v>
      </c>
      <c r="C267" s="8">
        <v>1068</v>
      </c>
      <c r="D267" s="64">
        <v>749922</v>
      </c>
      <c r="E267" s="27">
        <v>53600</v>
      </c>
      <c r="F267" s="28">
        <f t="shared" si="27"/>
        <v>14942.47567164179</v>
      </c>
      <c r="G267" s="29">
        <f t="shared" si="28"/>
        <v>0.0007117518628002635</v>
      </c>
      <c r="H267" s="7">
        <f t="shared" si="29"/>
        <v>13.991082089552238</v>
      </c>
      <c r="I267" s="7">
        <f t="shared" si="34"/>
        <v>4262.4756716417905</v>
      </c>
      <c r="J267" s="7">
        <f t="shared" si="35"/>
        <v>4262.4756716417905</v>
      </c>
      <c r="K267" s="7">
        <f t="shared" si="30"/>
        <v>0.0005395348267227995</v>
      </c>
      <c r="L267" s="30">
        <f t="shared" si="31"/>
        <v>33309.98717905233</v>
      </c>
      <c r="M267" s="10">
        <f t="shared" si="32"/>
        <v>8470.696779547952</v>
      </c>
      <c r="N267" s="31">
        <f t="shared" si="33"/>
        <v>41780.68395860028</v>
      </c>
    </row>
    <row r="268" spans="1:14" s="4" customFormat="1" ht="12.75">
      <c r="A268" s="9" t="s">
        <v>482</v>
      </c>
      <c r="B268" s="26" t="s">
        <v>6</v>
      </c>
      <c r="C268" s="8">
        <v>2095</v>
      </c>
      <c r="D268" s="64">
        <v>2613957</v>
      </c>
      <c r="E268" s="27">
        <v>184450</v>
      </c>
      <c r="F268" s="28">
        <f t="shared" si="27"/>
        <v>29689.563106532936</v>
      </c>
      <c r="G268" s="29">
        <f t="shared" si="28"/>
        <v>0.0014141968380048887</v>
      </c>
      <c r="H268" s="7">
        <f t="shared" si="29"/>
        <v>14.171629167796151</v>
      </c>
      <c r="I268" s="7">
        <f t="shared" si="34"/>
        <v>8739.563106532938</v>
      </c>
      <c r="J268" s="7">
        <f t="shared" si="35"/>
        <v>8739.563106532938</v>
      </c>
      <c r="K268" s="7">
        <f t="shared" si="30"/>
        <v>0.0011062347399862142</v>
      </c>
      <c r="L268" s="30">
        <f t="shared" si="31"/>
        <v>66184.41201862879</v>
      </c>
      <c r="M268" s="10">
        <f t="shared" si="32"/>
        <v>17367.885417783564</v>
      </c>
      <c r="N268" s="31">
        <f t="shared" si="33"/>
        <v>83552.29743641235</v>
      </c>
    </row>
    <row r="269" spans="1:14" s="4" customFormat="1" ht="12.75">
      <c r="A269" s="9" t="s">
        <v>482</v>
      </c>
      <c r="B269" s="26" t="s">
        <v>7</v>
      </c>
      <c r="C269" s="8">
        <v>3187</v>
      </c>
      <c r="D269" s="64">
        <v>3110508</v>
      </c>
      <c r="E269" s="27">
        <v>151500</v>
      </c>
      <c r="F269" s="28">
        <f t="shared" si="27"/>
        <v>65433.59073267327</v>
      </c>
      <c r="G269" s="29">
        <f t="shared" si="28"/>
        <v>0.003116784736151633</v>
      </c>
      <c r="H269" s="7">
        <f t="shared" si="29"/>
        <v>20.53140594059406</v>
      </c>
      <c r="I269" s="7">
        <f t="shared" si="34"/>
        <v>33563.59073267326</v>
      </c>
      <c r="J269" s="7">
        <f t="shared" si="35"/>
        <v>33563.59073267326</v>
      </c>
      <c r="K269" s="7">
        <f t="shared" si="30"/>
        <v>0.004248405740031552</v>
      </c>
      <c r="L269" s="30">
        <f t="shared" si="31"/>
        <v>145865.52565189643</v>
      </c>
      <c r="M269" s="10">
        <f t="shared" si="32"/>
        <v>66699.97011849536</v>
      </c>
      <c r="N269" s="31">
        <f t="shared" si="33"/>
        <v>212565.49577039178</v>
      </c>
    </row>
    <row r="270" spans="1:14" s="4" customFormat="1" ht="12.75">
      <c r="A270" s="25" t="s">
        <v>484</v>
      </c>
      <c r="B270" s="26" t="s">
        <v>88</v>
      </c>
      <c r="C270" s="59">
        <v>230</v>
      </c>
      <c r="D270" s="64">
        <v>1073750</v>
      </c>
      <c r="E270" s="27">
        <v>140650</v>
      </c>
      <c r="F270" s="28">
        <f t="shared" si="27"/>
        <v>1755.8656238890865</v>
      </c>
      <c r="G270" s="29">
        <f t="shared" si="28"/>
        <v>8.363678523511292E-05</v>
      </c>
      <c r="H270" s="7">
        <f t="shared" si="29"/>
        <v>7.634198364735158</v>
      </c>
      <c r="I270" s="7">
        <f t="shared" si="34"/>
        <v>-544.1343761109136</v>
      </c>
      <c r="J270" s="7">
        <f t="shared" si="35"/>
        <v>0</v>
      </c>
      <c r="K270" s="7">
        <f t="shared" si="30"/>
        <v>0</v>
      </c>
      <c r="L270" s="30">
        <f t="shared" si="31"/>
        <v>3914.2015490032845</v>
      </c>
      <c r="M270" s="10">
        <f t="shared" si="32"/>
        <v>0</v>
      </c>
      <c r="N270" s="31">
        <f t="shared" si="33"/>
        <v>3914.2015490032845</v>
      </c>
    </row>
    <row r="271" spans="1:14" s="4" customFormat="1" ht="12.75">
      <c r="A271" s="25" t="s">
        <v>490</v>
      </c>
      <c r="B271" s="26" t="s">
        <v>234</v>
      </c>
      <c r="C271" s="59">
        <v>1140</v>
      </c>
      <c r="D271" s="64">
        <v>4005400</v>
      </c>
      <c r="E271" s="27">
        <v>504850</v>
      </c>
      <c r="F271" s="28">
        <f t="shared" si="27"/>
        <v>9044.579578092502</v>
      </c>
      <c r="G271" s="29">
        <f t="shared" si="28"/>
        <v>0.00043081859421526805</v>
      </c>
      <c r="H271" s="7">
        <f t="shared" si="29"/>
        <v>7.933841735168862</v>
      </c>
      <c r="I271" s="7">
        <f t="shared" si="34"/>
        <v>-2355.4204219074973</v>
      </c>
      <c r="J271" s="7">
        <f t="shared" si="35"/>
        <v>0</v>
      </c>
      <c r="K271" s="7">
        <f t="shared" si="30"/>
        <v>0</v>
      </c>
      <c r="L271" s="30">
        <f t="shared" si="31"/>
        <v>20162.310209274543</v>
      </c>
      <c r="M271" s="10">
        <f t="shared" si="32"/>
        <v>0</v>
      </c>
      <c r="N271" s="31">
        <f t="shared" si="33"/>
        <v>20162.310209274543</v>
      </c>
    </row>
    <row r="272" spans="1:14" s="4" customFormat="1" ht="12.75">
      <c r="A272" s="25" t="s">
        <v>491</v>
      </c>
      <c r="B272" s="26" t="s">
        <v>288</v>
      </c>
      <c r="C272" s="59">
        <v>358</v>
      </c>
      <c r="D272" s="64">
        <v>655945</v>
      </c>
      <c r="E272" s="27">
        <v>45900</v>
      </c>
      <c r="F272" s="28">
        <f t="shared" si="27"/>
        <v>5116.085185185185</v>
      </c>
      <c r="G272" s="29">
        <f t="shared" si="28"/>
        <v>0.0002436934307820956</v>
      </c>
      <c r="H272" s="7">
        <f t="shared" si="29"/>
        <v>14.290740740740741</v>
      </c>
      <c r="I272" s="7">
        <f t="shared" si="34"/>
        <v>1536.0851851851853</v>
      </c>
      <c r="J272" s="7">
        <f t="shared" si="35"/>
        <v>1536.0851851851853</v>
      </c>
      <c r="K272" s="7">
        <f t="shared" si="30"/>
        <v>0.0001944342954809471</v>
      </c>
      <c r="L272" s="30">
        <f t="shared" si="31"/>
        <v>11404.852560602074</v>
      </c>
      <c r="M272" s="10">
        <f t="shared" si="32"/>
        <v>3052.6184390508697</v>
      </c>
      <c r="N272" s="31">
        <f t="shared" si="33"/>
        <v>14457.470999652944</v>
      </c>
    </row>
    <row r="273" spans="1:14" s="4" customFormat="1" ht="12.75">
      <c r="A273" s="25" t="s">
        <v>496</v>
      </c>
      <c r="B273" s="26" t="s">
        <v>417</v>
      </c>
      <c r="C273" s="59">
        <v>1359</v>
      </c>
      <c r="D273" s="64">
        <v>2585991</v>
      </c>
      <c r="E273" s="27">
        <v>167250</v>
      </c>
      <c r="F273" s="28">
        <f t="shared" si="27"/>
        <v>21012.626421524663</v>
      </c>
      <c r="G273" s="29">
        <f t="shared" si="28"/>
        <v>0.0010008901019146154</v>
      </c>
      <c r="H273" s="7">
        <f t="shared" si="29"/>
        <v>15.461829596412556</v>
      </c>
      <c r="I273" s="7">
        <f t="shared" si="34"/>
        <v>7422.626421524665</v>
      </c>
      <c r="J273" s="7">
        <f t="shared" si="35"/>
        <v>7422.626421524665</v>
      </c>
      <c r="K273" s="7">
        <f t="shared" si="30"/>
        <v>0.0009395397812611692</v>
      </c>
      <c r="L273" s="30">
        <f t="shared" si="31"/>
        <v>46841.656769604</v>
      </c>
      <c r="M273" s="10">
        <f t="shared" si="32"/>
        <v>14750.774565800357</v>
      </c>
      <c r="N273" s="31">
        <f t="shared" si="33"/>
        <v>61592.431335404355</v>
      </c>
    </row>
    <row r="274" spans="1:14" s="4" customFormat="1" ht="12.75">
      <c r="A274" s="9" t="s">
        <v>483</v>
      </c>
      <c r="B274" s="26" t="s">
        <v>46</v>
      </c>
      <c r="C274" s="8">
        <v>404</v>
      </c>
      <c r="D274" s="64">
        <v>349792</v>
      </c>
      <c r="E274" s="27">
        <v>23850</v>
      </c>
      <c r="F274" s="28">
        <f t="shared" si="27"/>
        <v>5925.197819706499</v>
      </c>
      <c r="G274" s="29">
        <f t="shared" si="28"/>
        <v>0.00028223372607792186</v>
      </c>
      <c r="H274" s="7">
        <f t="shared" si="29"/>
        <v>14.666331236897275</v>
      </c>
      <c r="I274" s="7">
        <f t="shared" si="34"/>
        <v>1885.1978197064989</v>
      </c>
      <c r="J274" s="7">
        <f t="shared" si="35"/>
        <v>1885.1978197064989</v>
      </c>
      <c r="K274" s="7">
        <f t="shared" si="30"/>
        <v>0.00023862420746715356</v>
      </c>
      <c r="L274" s="30">
        <f t="shared" si="31"/>
        <v>13208.538380446744</v>
      </c>
      <c r="M274" s="10">
        <f t="shared" si="32"/>
        <v>3746.400057234311</v>
      </c>
      <c r="N274" s="31">
        <f t="shared" si="33"/>
        <v>16954.938437681056</v>
      </c>
    </row>
    <row r="275" spans="1:14" s="4" customFormat="1" ht="12.75">
      <c r="A275" s="25" t="s">
        <v>497</v>
      </c>
      <c r="B275" s="26" t="s">
        <v>453</v>
      </c>
      <c r="C275" s="59">
        <v>4344</v>
      </c>
      <c r="D275" s="64">
        <v>5301195</v>
      </c>
      <c r="E275" s="27">
        <v>445400</v>
      </c>
      <c r="F275" s="28">
        <f t="shared" si="27"/>
        <v>51702.71908396947</v>
      </c>
      <c r="G275" s="29">
        <f t="shared" si="28"/>
        <v>0.0024627449579652347</v>
      </c>
      <c r="H275" s="7">
        <f t="shared" si="29"/>
        <v>11.902099236641222</v>
      </c>
      <c r="I275" s="7">
        <f t="shared" si="34"/>
        <v>8262.719083969469</v>
      </c>
      <c r="J275" s="7">
        <f t="shared" si="35"/>
        <v>8262.719083969469</v>
      </c>
      <c r="K275" s="7">
        <f t="shared" si="30"/>
        <v>0.0010458768689022278</v>
      </c>
      <c r="L275" s="30">
        <f t="shared" si="31"/>
        <v>115256.46403277299</v>
      </c>
      <c r="M275" s="10">
        <f t="shared" si="32"/>
        <v>16420.266841764977</v>
      </c>
      <c r="N275" s="31">
        <f t="shared" si="33"/>
        <v>131676.73087453796</v>
      </c>
    </row>
    <row r="276" spans="1:14" s="4" customFormat="1" ht="12.75">
      <c r="A276" s="25" t="s">
        <v>496</v>
      </c>
      <c r="B276" s="26" t="s">
        <v>418</v>
      </c>
      <c r="C276" s="59">
        <v>2221</v>
      </c>
      <c r="D276" s="64">
        <v>2703385</v>
      </c>
      <c r="E276" s="27">
        <v>132350</v>
      </c>
      <c r="F276" s="28">
        <f t="shared" si="27"/>
        <v>45366.21144692104</v>
      </c>
      <c r="G276" s="29">
        <f t="shared" si="28"/>
        <v>0.0021609193961624777</v>
      </c>
      <c r="H276" s="7">
        <f t="shared" si="29"/>
        <v>20.426029467321495</v>
      </c>
      <c r="I276" s="7">
        <f t="shared" si="34"/>
        <v>23156.21144692104</v>
      </c>
      <c r="J276" s="7">
        <f t="shared" si="35"/>
        <v>23156.21144692104</v>
      </c>
      <c r="K276" s="7">
        <f t="shared" si="30"/>
        <v>0.002931062484107706</v>
      </c>
      <c r="L276" s="30">
        <f t="shared" si="31"/>
        <v>101131.02774040395</v>
      </c>
      <c r="M276" s="10">
        <f t="shared" si="32"/>
        <v>46017.681000490986</v>
      </c>
      <c r="N276" s="31">
        <f t="shared" si="33"/>
        <v>147148.70874089494</v>
      </c>
    </row>
    <row r="277" spans="1:14" s="4" customFormat="1" ht="12.75">
      <c r="A277" s="25" t="s">
        <v>496</v>
      </c>
      <c r="B277" s="26" t="s">
        <v>419</v>
      </c>
      <c r="C277" s="59">
        <v>1119</v>
      </c>
      <c r="D277" s="64">
        <v>1589708</v>
      </c>
      <c r="E277" s="27">
        <v>104350</v>
      </c>
      <c r="F277" s="28">
        <f t="shared" si="27"/>
        <v>17047.276013416387</v>
      </c>
      <c r="G277" s="29">
        <f t="shared" si="28"/>
        <v>0.0008120093835084166</v>
      </c>
      <c r="H277" s="7">
        <f t="shared" si="29"/>
        <v>15.234384283660757</v>
      </c>
      <c r="I277" s="7">
        <f t="shared" si="34"/>
        <v>5857.276013416387</v>
      </c>
      <c r="J277" s="7">
        <f t="shared" si="35"/>
        <v>5857.276013416387</v>
      </c>
      <c r="K277" s="7">
        <f t="shared" si="30"/>
        <v>0.0007414011580150544</v>
      </c>
      <c r="L277" s="30">
        <f t="shared" si="31"/>
        <v>38002.03914819389</v>
      </c>
      <c r="M277" s="10">
        <f t="shared" si="32"/>
        <v>11639.998180836354</v>
      </c>
      <c r="N277" s="31">
        <f t="shared" si="33"/>
        <v>49642.037329030245</v>
      </c>
    </row>
    <row r="278" spans="1:14" s="4" customFormat="1" ht="12.75">
      <c r="A278" s="9" t="s">
        <v>483</v>
      </c>
      <c r="B278" s="26" t="s">
        <v>47</v>
      </c>
      <c r="C278" s="8">
        <v>79</v>
      </c>
      <c r="D278" s="64">
        <v>93357</v>
      </c>
      <c r="E278" s="27">
        <v>7450</v>
      </c>
      <c r="F278" s="28">
        <f t="shared" si="27"/>
        <v>989.9601342281879</v>
      </c>
      <c r="G278" s="29">
        <f t="shared" si="28"/>
        <v>4.7154566961894455E-05</v>
      </c>
      <c r="H278" s="7">
        <f t="shared" si="29"/>
        <v>12.531140939597316</v>
      </c>
      <c r="I278" s="7">
        <f t="shared" si="34"/>
        <v>199.96013422818797</v>
      </c>
      <c r="J278" s="7">
        <f t="shared" si="35"/>
        <v>199.96013422818797</v>
      </c>
      <c r="K278" s="7">
        <f t="shared" si="30"/>
        <v>2.531051545702279E-05</v>
      </c>
      <c r="L278" s="30">
        <f t="shared" si="31"/>
        <v>2206.8337338166607</v>
      </c>
      <c r="M278" s="10">
        <f t="shared" si="32"/>
        <v>397.3750926752578</v>
      </c>
      <c r="N278" s="31">
        <f t="shared" si="33"/>
        <v>2604.2088264919184</v>
      </c>
    </row>
    <row r="279" spans="1:14" s="4" customFormat="1" ht="12.75">
      <c r="A279" s="9" t="s">
        <v>483</v>
      </c>
      <c r="B279" s="26" t="s">
        <v>48</v>
      </c>
      <c r="C279" s="8">
        <v>4035</v>
      </c>
      <c r="D279" s="64">
        <v>5778315</v>
      </c>
      <c r="E279" s="27">
        <v>294750</v>
      </c>
      <c r="F279" s="28">
        <f t="shared" si="27"/>
        <v>79102.63282442748</v>
      </c>
      <c r="G279" s="29">
        <f t="shared" si="28"/>
        <v>0.0037678793997999835</v>
      </c>
      <c r="H279" s="7">
        <f t="shared" si="29"/>
        <v>19.60412213740458</v>
      </c>
      <c r="I279" s="7">
        <f t="shared" si="34"/>
        <v>38752.632824427485</v>
      </c>
      <c r="J279" s="7">
        <f t="shared" si="35"/>
        <v>38752.632824427485</v>
      </c>
      <c r="K279" s="7">
        <f t="shared" si="30"/>
        <v>0.004905223313081434</v>
      </c>
      <c r="L279" s="30">
        <f t="shared" si="31"/>
        <v>176336.75591063921</v>
      </c>
      <c r="M279" s="10">
        <f t="shared" si="32"/>
        <v>77012.00601537852</v>
      </c>
      <c r="N279" s="31">
        <f t="shared" si="33"/>
        <v>253348.76192601773</v>
      </c>
    </row>
    <row r="280" spans="1:14" s="4" customFormat="1" ht="12.75">
      <c r="A280" s="25" t="s">
        <v>494</v>
      </c>
      <c r="B280" s="26" t="s">
        <v>356</v>
      </c>
      <c r="C280" s="59">
        <v>4855</v>
      </c>
      <c r="D280" s="64">
        <v>8294381.817</v>
      </c>
      <c r="E280" s="27">
        <v>491600</v>
      </c>
      <c r="F280" s="28">
        <f aca="true" t="shared" si="36" ref="F280:F343">(C280*D280)/E280</f>
        <v>81914.61294046989</v>
      </c>
      <c r="G280" s="29">
        <f aca="true" t="shared" si="37" ref="G280:G343">F280/$F$517</f>
        <v>0.003901821868888212</v>
      </c>
      <c r="H280" s="7">
        <f aca="true" t="shared" si="38" ref="H280:H343">D280/E280</f>
        <v>16.872216877542716</v>
      </c>
      <c r="I280" s="7">
        <f t="shared" si="34"/>
        <v>33364.61294046989</v>
      </c>
      <c r="J280" s="7">
        <f t="shared" si="35"/>
        <v>33364.61294046989</v>
      </c>
      <c r="K280" s="7">
        <f aca="true" t="shared" si="39" ref="K280:K343">J280/$J$517</f>
        <v>0.004223219567274634</v>
      </c>
      <c r="L280" s="30">
        <f aca="true" t="shared" si="40" ref="L280:L343">$A$13*G280</f>
        <v>182605.26346396832</v>
      </c>
      <c r="M280" s="10">
        <f aca="true" t="shared" si="41" ref="M280:M343">$E$13*K280</f>
        <v>66304.54720621175</v>
      </c>
      <c r="N280" s="31">
        <f aca="true" t="shared" si="42" ref="N280:N343">L280+M280</f>
        <v>248909.81067018007</v>
      </c>
    </row>
    <row r="281" spans="1:14" s="4" customFormat="1" ht="12.75">
      <c r="A281" s="25" t="s">
        <v>490</v>
      </c>
      <c r="B281" s="26" t="s">
        <v>235</v>
      </c>
      <c r="C281" s="59">
        <v>46</v>
      </c>
      <c r="D281" s="64">
        <v>139014</v>
      </c>
      <c r="E281" s="27">
        <v>20100</v>
      </c>
      <c r="F281" s="28">
        <f t="shared" si="36"/>
        <v>318.1414925373134</v>
      </c>
      <c r="G281" s="29">
        <f t="shared" si="37"/>
        <v>1.5153968119033203E-05</v>
      </c>
      <c r="H281" s="7">
        <f t="shared" si="38"/>
        <v>6.916119402985075</v>
      </c>
      <c r="I281" s="7">
        <f aca="true" t="shared" si="43" ref="I281:I344">(H281-10)*C281</f>
        <v>-141.85850746268656</v>
      </c>
      <c r="J281" s="7">
        <f aca="true" t="shared" si="44" ref="J281:J344">IF(I281&gt;0,I281,0)</f>
        <v>0</v>
      </c>
      <c r="K281" s="7">
        <f t="shared" si="39"/>
        <v>0</v>
      </c>
      <c r="L281" s="30">
        <f t="shared" si="40"/>
        <v>709.2057079707539</v>
      </c>
      <c r="M281" s="10">
        <f t="shared" si="41"/>
        <v>0</v>
      </c>
      <c r="N281" s="31">
        <f t="shared" si="42"/>
        <v>709.2057079707539</v>
      </c>
    </row>
    <row r="282" spans="1:14" s="4" customFormat="1" ht="12.75">
      <c r="A282" s="25" t="s">
        <v>487</v>
      </c>
      <c r="B282" s="26" t="s">
        <v>168</v>
      </c>
      <c r="C282" s="59">
        <v>2580</v>
      </c>
      <c r="D282" s="64">
        <v>4504230</v>
      </c>
      <c r="E282" s="27">
        <v>310050</v>
      </c>
      <c r="F282" s="28">
        <f t="shared" si="36"/>
        <v>37480.77213352685</v>
      </c>
      <c r="G282" s="29">
        <f t="shared" si="37"/>
        <v>0.0017853138911819175</v>
      </c>
      <c r="H282" s="7">
        <f t="shared" si="38"/>
        <v>14.527431059506531</v>
      </c>
      <c r="I282" s="7">
        <f t="shared" si="43"/>
        <v>11680.77213352685</v>
      </c>
      <c r="J282" s="7">
        <f t="shared" si="44"/>
        <v>11680.77213352685</v>
      </c>
      <c r="K282" s="7">
        <f t="shared" si="39"/>
        <v>0.0014785265311845132</v>
      </c>
      <c r="L282" s="30">
        <f t="shared" si="40"/>
        <v>83552.69010731374</v>
      </c>
      <c r="M282" s="10">
        <f t="shared" si="41"/>
        <v>23212.866539596856</v>
      </c>
      <c r="N282" s="31">
        <f t="shared" si="42"/>
        <v>106765.5566469106</v>
      </c>
    </row>
    <row r="283" spans="1:14" s="4" customFormat="1" ht="12.75">
      <c r="A283" s="9" t="s">
        <v>483</v>
      </c>
      <c r="B283" s="26" t="s">
        <v>49</v>
      </c>
      <c r="C283" s="8">
        <v>1948</v>
      </c>
      <c r="D283" s="64">
        <v>1677717</v>
      </c>
      <c r="E283" s="27">
        <v>127950</v>
      </c>
      <c r="F283" s="28">
        <f t="shared" si="36"/>
        <v>25542.73322391559</v>
      </c>
      <c r="G283" s="29">
        <f t="shared" si="37"/>
        <v>0.0012166717452071704</v>
      </c>
      <c r="H283" s="7">
        <f t="shared" si="38"/>
        <v>13.112286049237984</v>
      </c>
      <c r="I283" s="7">
        <f t="shared" si="43"/>
        <v>6062.733223915592</v>
      </c>
      <c r="J283" s="7">
        <f t="shared" si="44"/>
        <v>6062.733223915592</v>
      </c>
      <c r="K283" s="7">
        <f t="shared" si="39"/>
        <v>0.0007674074813362949</v>
      </c>
      <c r="L283" s="30">
        <f t="shared" si="40"/>
        <v>56940.23767569557</v>
      </c>
      <c r="M283" s="10">
        <f t="shared" si="41"/>
        <v>12048.29745697983</v>
      </c>
      <c r="N283" s="31">
        <f t="shared" si="42"/>
        <v>68988.5351326754</v>
      </c>
    </row>
    <row r="284" spans="1:14" s="4" customFormat="1" ht="12.75">
      <c r="A284" s="25" t="s">
        <v>486</v>
      </c>
      <c r="B284" s="26" t="s">
        <v>138</v>
      </c>
      <c r="C284" s="59">
        <v>513</v>
      </c>
      <c r="D284" s="64">
        <v>862953</v>
      </c>
      <c r="E284" s="27">
        <v>69300</v>
      </c>
      <c r="F284" s="28">
        <f t="shared" si="36"/>
        <v>6388.0936363636365</v>
      </c>
      <c r="G284" s="29">
        <f t="shared" si="37"/>
        <v>0.0003042827470720425</v>
      </c>
      <c r="H284" s="7">
        <f t="shared" si="38"/>
        <v>12.452424242424243</v>
      </c>
      <c r="I284" s="7">
        <f t="shared" si="43"/>
        <v>1258.0936363636367</v>
      </c>
      <c r="J284" s="7">
        <f t="shared" si="44"/>
        <v>1258.0936363636367</v>
      </c>
      <c r="K284" s="7">
        <f t="shared" si="39"/>
        <v>0.0001592467346177396</v>
      </c>
      <c r="L284" s="30">
        <f t="shared" si="40"/>
        <v>14240.432562971588</v>
      </c>
      <c r="M284" s="10">
        <f t="shared" si="41"/>
        <v>2500.1737334985114</v>
      </c>
      <c r="N284" s="31">
        <f t="shared" si="42"/>
        <v>16740.606296470098</v>
      </c>
    </row>
    <row r="285" spans="1:14" s="4" customFormat="1" ht="12.75">
      <c r="A285" s="9" t="s">
        <v>483</v>
      </c>
      <c r="B285" s="26" t="s">
        <v>50</v>
      </c>
      <c r="C285" s="8">
        <v>1493</v>
      </c>
      <c r="D285" s="64">
        <v>1803675</v>
      </c>
      <c r="E285" s="27">
        <v>100050</v>
      </c>
      <c r="F285" s="28">
        <f t="shared" si="36"/>
        <v>26915.41004497751</v>
      </c>
      <c r="G285" s="29">
        <f t="shared" si="37"/>
        <v>0.0012820561772037872</v>
      </c>
      <c r="H285" s="7">
        <f t="shared" si="38"/>
        <v>18.027736131934034</v>
      </c>
      <c r="I285" s="7">
        <f t="shared" si="43"/>
        <v>11985.410044977514</v>
      </c>
      <c r="J285" s="7">
        <f t="shared" si="44"/>
        <v>11985.410044977514</v>
      </c>
      <c r="K285" s="7">
        <f t="shared" si="39"/>
        <v>0.0015170869302176932</v>
      </c>
      <c r="L285" s="30">
        <f t="shared" si="40"/>
        <v>60000.22909313724</v>
      </c>
      <c r="M285" s="10">
        <f t="shared" si="41"/>
        <v>23818.264804417784</v>
      </c>
      <c r="N285" s="31">
        <f t="shared" si="42"/>
        <v>83818.49389755502</v>
      </c>
    </row>
    <row r="286" spans="1:14" s="4" customFormat="1" ht="12.75">
      <c r="A286" s="25" t="s">
        <v>496</v>
      </c>
      <c r="B286" s="26" t="s">
        <v>420</v>
      </c>
      <c r="C286" s="59">
        <v>518</v>
      </c>
      <c r="D286" s="64">
        <v>513777</v>
      </c>
      <c r="E286" s="27">
        <v>37000</v>
      </c>
      <c r="F286" s="28">
        <f t="shared" si="36"/>
        <v>7192.878</v>
      </c>
      <c r="G286" s="29">
        <f t="shared" si="37"/>
        <v>0.0003426168747332167</v>
      </c>
      <c r="H286" s="7">
        <f t="shared" si="38"/>
        <v>13.885864864864866</v>
      </c>
      <c r="I286" s="7">
        <f t="shared" si="43"/>
        <v>2012.8780000000004</v>
      </c>
      <c r="J286" s="7">
        <f t="shared" si="44"/>
        <v>2012.8780000000004</v>
      </c>
      <c r="K286" s="7">
        <f t="shared" si="39"/>
        <v>0.00025478568480036176</v>
      </c>
      <c r="L286" s="30">
        <f t="shared" si="40"/>
        <v>16034.469737514542</v>
      </c>
      <c r="M286" s="10">
        <f t="shared" si="41"/>
        <v>4000.13525136568</v>
      </c>
      <c r="N286" s="31">
        <f t="shared" si="42"/>
        <v>20034.604988880223</v>
      </c>
    </row>
    <row r="287" spans="1:14" s="4" customFormat="1" ht="12.75">
      <c r="A287" s="9" t="s">
        <v>483</v>
      </c>
      <c r="B287" s="26" t="s">
        <v>51</v>
      </c>
      <c r="C287" s="8">
        <v>249</v>
      </c>
      <c r="D287" s="64">
        <v>475585</v>
      </c>
      <c r="E287" s="27">
        <v>25450</v>
      </c>
      <c r="F287" s="28">
        <f t="shared" si="36"/>
        <v>4653.071316306483</v>
      </c>
      <c r="G287" s="29">
        <f t="shared" si="37"/>
        <v>0.00022163878663084542</v>
      </c>
      <c r="H287" s="7">
        <f t="shared" si="38"/>
        <v>18.687033398821217</v>
      </c>
      <c r="I287" s="7">
        <f t="shared" si="43"/>
        <v>2163.071316306483</v>
      </c>
      <c r="J287" s="7">
        <f t="shared" si="44"/>
        <v>2163.071316306483</v>
      </c>
      <c r="K287" s="7">
        <f t="shared" si="39"/>
        <v>0.0002737968255389383</v>
      </c>
      <c r="L287" s="30">
        <f t="shared" si="40"/>
        <v>10372.695214323565</v>
      </c>
      <c r="M287" s="10">
        <f t="shared" si="41"/>
        <v>4298.6101609613315</v>
      </c>
      <c r="N287" s="31">
        <f t="shared" si="42"/>
        <v>14671.305375284897</v>
      </c>
    </row>
    <row r="288" spans="1:14" s="4" customFormat="1" ht="12.75">
      <c r="A288" s="25" t="s">
        <v>488</v>
      </c>
      <c r="B288" s="26" t="s">
        <v>191</v>
      </c>
      <c r="C288" s="59">
        <v>74</v>
      </c>
      <c r="D288" s="64">
        <v>276748</v>
      </c>
      <c r="E288" s="27">
        <v>34750</v>
      </c>
      <c r="F288" s="28">
        <f t="shared" si="36"/>
        <v>589.3338705035972</v>
      </c>
      <c r="G288" s="29">
        <f t="shared" si="37"/>
        <v>2.8071618743759133E-05</v>
      </c>
      <c r="H288" s="7">
        <f t="shared" si="38"/>
        <v>7.9639712230215824</v>
      </c>
      <c r="I288" s="7">
        <f t="shared" si="43"/>
        <v>-150.6661294964029</v>
      </c>
      <c r="J288" s="7">
        <f t="shared" si="44"/>
        <v>0</v>
      </c>
      <c r="K288" s="7">
        <f t="shared" si="39"/>
        <v>0</v>
      </c>
      <c r="L288" s="30">
        <f t="shared" si="40"/>
        <v>1313.7517572079273</v>
      </c>
      <c r="M288" s="10">
        <f t="shared" si="41"/>
        <v>0</v>
      </c>
      <c r="N288" s="31">
        <f t="shared" si="42"/>
        <v>1313.7517572079273</v>
      </c>
    </row>
    <row r="289" spans="1:14" s="4" customFormat="1" ht="12.75">
      <c r="A289" s="25" t="s">
        <v>491</v>
      </c>
      <c r="B289" s="26" t="s">
        <v>289</v>
      </c>
      <c r="C289" s="59">
        <v>687</v>
      </c>
      <c r="D289" s="64">
        <v>755372</v>
      </c>
      <c r="E289" s="27">
        <v>38850</v>
      </c>
      <c r="F289" s="28">
        <f t="shared" si="36"/>
        <v>13357.543474903476</v>
      </c>
      <c r="G289" s="29">
        <f t="shared" si="37"/>
        <v>0.0006362571142572557</v>
      </c>
      <c r="H289" s="7">
        <f t="shared" si="38"/>
        <v>19.443294723294724</v>
      </c>
      <c r="I289" s="7">
        <f t="shared" si="43"/>
        <v>6487.543474903475</v>
      </c>
      <c r="J289" s="7">
        <f t="shared" si="44"/>
        <v>6487.543474903475</v>
      </c>
      <c r="K289" s="7">
        <f t="shared" si="39"/>
        <v>0.0008211790316777271</v>
      </c>
      <c r="L289" s="30">
        <f t="shared" si="40"/>
        <v>29776.832947239564</v>
      </c>
      <c r="M289" s="10">
        <f t="shared" si="41"/>
        <v>12892.510797340316</v>
      </c>
      <c r="N289" s="31">
        <f t="shared" si="42"/>
        <v>42669.34374457988</v>
      </c>
    </row>
    <row r="290" spans="1:14" s="4" customFormat="1" ht="12.75">
      <c r="A290" s="25" t="s">
        <v>491</v>
      </c>
      <c r="B290" s="26" t="s">
        <v>290</v>
      </c>
      <c r="C290" s="59">
        <v>97</v>
      </c>
      <c r="D290" s="64">
        <v>134744</v>
      </c>
      <c r="E290" s="27">
        <v>7850</v>
      </c>
      <c r="F290" s="28">
        <f t="shared" si="36"/>
        <v>1664.9895541401274</v>
      </c>
      <c r="G290" s="29">
        <f t="shared" si="37"/>
        <v>7.930810414175556E-05</v>
      </c>
      <c r="H290" s="7">
        <f t="shared" si="38"/>
        <v>17.16484076433121</v>
      </c>
      <c r="I290" s="7">
        <f t="shared" si="43"/>
        <v>694.9895541401273</v>
      </c>
      <c r="J290" s="7">
        <f t="shared" si="44"/>
        <v>694.9895541401273</v>
      </c>
      <c r="K290" s="7">
        <f t="shared" si="39"/>
        <v>8.797025427308082E-05</v>
      </c>
      <c r="L290" s="30">
        <f t="shared" si="40"/>
        <v>3711.61927383416</v>
      </c>
      <c r="M290" s="10">
        <f t="shared" si="41"/>
        <v>1381.1329920873688</v>
      </c>
      <c r="N290" s="31">
        <f t="shared" si="42"/>
        <v>5092.752265921529</v>
      </c>
    </row>
    <row r="291" spans="1:14" s="4" customFormat="1" ht="12.75">
      <c r="A291" s="9" t="s">
        <v>482</v>
      </c>
      <c r="B291" s="26" t="s">
        <v>8</v>
      </c>
      <c r="C291" s="8">
        <v>3031</v>
      </c>
      <c r="D291" s="64">
        <v>2865416</v>
      </c>
      <c r="E291" s="27">
        <v>144350</v>
      </c>
      <c r="F291" s="28">
        <f t="shared" si="36"/>
        <v>60166.788333910634</v>
      </c>
      <c r="G291" s="29">
        <f t="shared" si="37"/>
        <v>0.0028659122234103544</v>
      </c>
      <c r="H291" s="7">
        <f t="shared" si="38"/>
        <v>19.85047454104607</v>
      </c>
      <c r="I291" s="7">
        <f t="shared" si="43"/>
        <v>29856.788333910634</v>
      </c>
      <c r="J291" s="7">
        <f t="shared" si="44"/>
        <v>29856.788333910634</v>
      </c>
      <c r="K291" s="7">
        <f t="shared" si="39"/>
        <v>0.0037792068180957173</v>
      </c>
      <c r="L291" s="30">
        <f t="shared" si="40"/>
        <v>134124.6920556046</v>
      </c>
      <c r="M291" s="10">
        <f t="shared" si="41"/>
        <v>59333.547044102765</v>
      </c>
      <c r="N291" s="31">
        <f t="shared" si="42"/>
        <v>193458.23909970737</v>
      </c>
    </row>
    <row r="292" spans="1:14" s="4" customFormat="1" ht="12.75">
      <c r="A292" s="25" t="s">
        <v>496</v>
      </c>
      <c r="B292" s="26" t="s">
        <v>421</v>
      </c>
      <c r="C292" s="59">
        <v>157</v>
      </c>
      <c r="D292" s="64">
        <v>198940</v>
      </c>
      <c r="E292" s="27">
        <v>26600</v>
      </c>
      <c r="F292" s="28">
        <f t="shared" si="36"/>
        <v>1174.1947368421052</v>
      </c>
      <c r="G292" s="29">
        <f t="shared" si="37"/>
        <v>5.593017580237478E-05</v>
      </c>
      <c r="H292" s="7">
        <f t="shared" si="38"/>
        <v>7.478947368421053</v>
      </c>
      <c r="I292" s="7">
        <f t="shared" si="43"/>
        <v>-395.80526315789473</v>
      </c>
      <c r="J292" s="7">
        <f t="shared" si="44"/>
        <v>0</v>
      </c>
      <c r="K292" s="7">
        <f t="shared" si="39"/>
        <v>0</v>
      </c>
      <c r="L292" s="30">
        <f t="shared" si="40"/>
        <v>2617.53222755114</v>
      </c>
      <c r="M292" s="10">
        <f t="shared" si="41"/>
        <v>0</v>
      </c>
      <c r="N292" s="31">
        <f t="shared" si="42"/>
        <v>2617.53222755114</v>
      </c>
    </row>
    <row r="293" spans="1:14" s="4" customFormat="1" ht="12.75">
      <c r="A293" s="25" t="s">
        <v>492</v>
      </c>
      <c r="B293" s="26" t="s">
        <v>321</v>
      </c>
      <c r="C293" s="59">
        <v>254</v>
      </c>
      <c r="D293" s="64">
        <v>324307</v>
      </c>
      <c r="E293" s="27">
        <v>18150</v>
      </c>
      <c r="F293" s="28">
        <f t="shared" si="36"/>
        <v>4538.5111845730025</v>
      </c>
      <c r="G293" s="29">
        <f t="shared" si="37"/>
        <v>0.0002161819674962027</v>
      </c>
      <c r="H293" s="7">
        <f t="shared" si="38"/>
        <v>17.86815426997245</v>
      </c>
      <c r="I293" s="7">
        <f t="shared" si="43"/>
        <v>1998.5111845730023</v>
      </c>
      <c r="J293" s="7">
        <f t="shared" si="44"/>
        <v>1998.5111845730023</v>
      </c>
      <c r="K293" s="7">
        <f t="shared" si="39"/>
        <v>0.0002529671647971782</v>
      </c>
      <c r="L293" s="30">
        <f t="shared" si="40"/>
        <v>10117.316078822287</v>
      </c>
      <c r="M293" s="10">
        <f t="shared" si="41"/>
        <v>3971.5844873156975</v>
      </c>
      <c r="N293" s="31">
        <f t="shared" si="42"/>
        <v>14088.900566137985</v>
      </c>
    </row>
    <row r="294" spans="1:14" s="4" customFormat="1" ht="12.75">
      <c r="A294" s="25" t="s">
        <v>491</v>
      </c>
      <c r="B294" s="26" t="s">
        <v>291</v>
      </c>
      <c r="C294" s="59">
        <v>1349</v>
      </c>
      <c r="D294" s="64">
        <v>1430530</v>
      </c>
      <c r="E294" s="27">
        <v>59350</v>
      </c>
      <c r="F294" s="28">
        <f t="shared" si="36"/>
        <v>32515.332266217356</v>
      </c>
      <c r="G294" s="29">
        <f t="shared" si="37"/>
        <v>0.0015487961177658666</v>
      </c>
      <c r="H294" s="7">
        <f t="shared" si="38"/>
        <v>24.103285593934288</v>
      </c>
      <c r="I294" s="7">
        <f t="shared" si="43"/>
        <v>19025.332266217356</v>
      </c>
      <c r="J294" s="7">
        <f t="shared" si="44"/>
        <v>19025.332266217356</v>
      </c>
      <c r="K294" s="7">
        <f t="shared" si="39"/>
        <v>0.0024081848527345456</v>
      </c>
      <c r="L294" s="30">
        <f t="shared" si="40"/>
        <v>72483.65831144256</v>
      </c>
      <c r="M294" s="10">
        <f t="shared" si="41"/>
        <v>37808.50218793237</v>
      </c>
      <c r="N294" s="31">
        <f t="shared" si="42"/>
        <v>110292.16049937494</v>
      </c>
    </row>
    <row r="295" spans="1:14" s="4" customFormat="1" ht="12.75">
      <c r="A295" s="25" t="s">
        <v>494</v>
      </c>
      <c r="B295" s="26" t="s">
        <v>357</v>
      </c>
      <c r="C295" s="59">
        <v>664</v>
      </c>
      <c r="D295" s="64">
        <v>845656</v>
      </c>
      <c r="E295" s="27">
        <v>59300</v>
      </c>
      <c r="F295" s="28">
        <f t="shared" si="36"/>
        <v>9469.065497470488</v>
      </c>
      <c r="G295" s="29">
        <f t="shared" si="37"/>
        <v>0.000451038044491714</v>
      </c>
      <c r="H295" s="7">
        <f t="shared" si="38"/>
        <v>14.260640809443508</v>
      </c>
      <c r="I295" s="7">
        <f t="shared" si="43"/>
        <v>2829.0654974704894</v>
      </c>
      <c r="J295" s="7">
        <f t="shared" si="44"/>
        <v>2829.0654974704894</v>
      </c>
      <c r="K295" s="7">
        <f t="shared" si="39"/>
        <v>0.0003580969090615996</v>
      </c>
      <c r="L295" s="30">
        <f t="shared" si="40"/>
        <v>21108.580482212215</v>
      </c>
      <c r="M295" s="10">
        <f t="shared" si="41"/>
        <v>5622.121472267114</v>
      </c>
      <c r="N295" s="31">
        <f t="shared" si="42"/>
        <v>26730.70195447933</v>
      </c>
    </row>
    <row r="296" spans="1:14" s="4" customFormat="1" ht="12.75">
      <c r="A296" s="9" t="s">
        <v>483</v>
      </c>
      <c r="B296" s="26" t="s">
        <v>52</v>
      </c>
      <c r="C296" s="8">
        <v>273</v>
      </c>
      <c r="D296" s="64">
        <v>235604</v>
      </c>
      <c r="E296" s="27">
        <v>14800</v>
      </c>
      <c r="F296" s="28">
        <f t="shared" si="36"/>
        <v>4345.938648648648</v>
      </c>
      <c r="G296" s="29">
        <f t="shared" si="37"/>
        <v>0.0002070091995974767</v>
      </c>
      <c r="H296" s="7">
        <f t="shared" si="38"/>
        <v>15.91918918918919</v>
      </c>
      <c r="I296" s="7">
        <f t="shared" si="43"/>
        <v>1615.938648648649</v>
      </c>
      <c r="J296" s="7">
        <f t="shared" si="44"/>
        <v>1615.938648648649</v>
      </c>
      <c r="K296" s="7">
        <f t="shared" si="39"/>
        <v>0.0002045419718389873</v>
      </c>
      <c r="L296" s="30">
        <f t="shared" si="40"/>
        <v>9688.03054116191</v>
      </c>
      <c r="M296" s="10">
        <f t="shared" si="41"/>
        <v>3211.3089578721006</v>
      </c>
      <c r="N296" s="31">
        <f t="shared" si="42"/>
        <v>12899.339499034011</v>
      </c>
    </row>
    <row r="297" spans="1:14" s="4" customFormat="1" ht="12.75">
      <c r="A297" s="25" t="s">
        <v>490</v>
      </c>
      <c r="B297" s="26" t="s">
        <v>236</v>
      </c>
      <c r="C297" s="59">
        <v>2681</v>
      </c>
      <c r="D297" s="64">
        <v>3136873</v>
      </c>
      <c r="E297" s="27">
        <v>107750</v>
      </c>
      <c r="F297" s="28">
        <f t="shared" si="36"/>
        <v>78050.64049187936</v>
      </c>
      <c r="G297" s="29">
        <f t="shared" si="37"/>
        <v>0.0037177700659254283</v>
      </c>
      <c r="H297" s="7">
        <f t="shared" si="38"/>
        <v>29.112510440835266</v>
      </c>
      <c r="I297" s="7">
        <f t="shared" si="43"/>
        <v>51240.64049187935</v>
      </c>
      <c r="J297" s="7">
        <f t="shared" si="44"/>
        <v>51240.64049187935</v>
      </c>
      <c r="K297" s="7">
        <f t="shared" si="39"/>
        <v>0.006485927948605242</v>
      </c>
      <c r="L297" s="30">
        <f t="shared" si="40"/>
        <v>173991.63908531005</v>
      </c>
      <c r="M297" s="10">
        <f t="shared" si="41"/>
        <v>101829.0687931023</v>
      </c>
      <c r="N297" s="31">
        <f t="shared" si="42"/>
        <v>275820.70787841233</v>
      </c>
    </row>
    <row r="298" spans="1:14" s="4" customFormat="1" ht="12.75">
      <c r="A298" s="25" t="s">
        <v>496</v>
      </c>
      <c r="B298" s="26" t="s">
        <v>422</v>
      </c>
      <c r="C298" s="59">
        <v>1353</v>
      </c>
      <c r="D298" s="64">
        <v>2504769</v>
      </c>
      <c r="E298" s="27">
        <v>174300</v>
      </c>
      <c r="F298" s="28">
        <f t="shared" si="36"/>
        <v>19443.21547332186</v>
      </c>
      <c r="G298" s="29">
        <f t="shared" si="37"/>
        <v>0.0009261346738029001</v>
      </c>
      <c r="H298" s="7">
        <f t="shared" si="38"/>
        <v>14.370447504302925</v>
      </c>
      <c r="I298" s="7">
        <f t="shared" si="43"/>
        <v>5913.215473321858</v>
      </c>
      <c r="J298" s="7">
        <f t="shared" si="44"/>
        <v>5913.215473321858</v>
      </c>
      <c r="K298" s="7">
        <f t="shared" si="39"/>
        <v>0.0007484818522247272</v>
      </c>
      <c r="L298" s="30">
        <f t="shared" si="40"/>
        <v>43343.10273397573</v>
      </c>
      <c r="M298" s="10">
        <f t="shared" si="41"/>
        <v>11751.165079928216</v>
      </c>
      <c r="N298" s="31">
        <f t="shared" si="42"/>
        <v>55094.26781390394</v>
      </c>
    </row>
    <row r="299" spans="1:14" s="4" customFormat="1" ht="12.75">
      <c r="A299" s="25" t="s">
        <v>491</v>
      </c>
      <c r="B299" s="26" t="s">
        <v>292</v>
      </c>
      <c r="C299" s="59">
        <v>3070</v>
      </c>
      <c r="D299" s="64">
        <v>3017752</v>
      </c>
      <c r="E299" s="27">
        <v>175050</v>
      </c>
      <c r="F299" s="28">
        <f t="shared" si="36"/>
        <v>52924.87083690374</v>
      </c>
      <c r="G299" s="29">
        <f t="shared" si="37"/>
        <v>0.002520959460427262</v>
      </c>
      <c r="H299" s="7">
        <f t="shared" si="38"/>
        <v>17.239371608111966</v>
      </c>
      <c r="I299" s="7">
        <f t="shared" si="43"/>
        <v>22224.870836903738</v>
      </c>
      <c r="J299" s="7">
        <f t="shared" si="44"/>
        <v>22224.870836903738</v>
      </c>
      <c r="K299" s="7">
        <f t="shared" si="39"/>
        <v>0.00281317543128799</v>
      </c>
      <c r="L299" s="30">
        <f t="shared" si="40"/>
        <v>117980.90274799586</v>
      </c>
      <c r="M299" s="10">
        <f t="shared" si="41"/>
        <v>44166.85427122144</v>
      </c>
      <c r="N299" s="31">
        <f t="shared" si="42"/>
        <v>162147.7570192173</v>
      </c>
    </row>
    <row r="300" spans="1:14" s="4" customFormat="1" ht="12.75">
      <c r="A300" s="25" t="s">
        <v>491</v>
      </c>
      <c r="B300" s="26" t="s">
        <v>293</v>
      </c>
      <c r="C300" s="59">
        <v>4506</v>
      </c>
      <c r="D300" s="64">
        <v>5022771</v>
      </c>
      <c r="E300" s="27">
        <v>185600</v>
      </c>
      <c r="F300" s="28">
        <f t="shared" si="36"/>
        <v>121942.9209375</v>
      </c>
      <c r="G300" s="29">
        <f t="shared" si="37"/>
        <v>0.005808482010600763</v>
      </c>
      <c r="H300" s="7">
        <f t="shared" si="38"/>
        <v>27.06234375</v>
      </c>
      <c r="I300" s="7">
        <f t="shared" si="43"/>
        <v>76882.9209375</v>
      </c>
      <c r="J300" s="7">
        <f t="shared" si="44"/>
        <v>76882.9209375</v>
      </c>
      <c r="K300" s="7">
        <f t="shared" si="39"/>
        <v>0.009731671596844422</v>
      </c>
      <c r="L300" s="30">
        <f t="shared" si="40"/>
        <v>271836.9580961157</v>
      </c>
      <c r="M300" s="10">
        <f t="shared" si="41"/>
        <v>152787.2440704574</v>
      </c>
      <c r="N300" s="31">
        <f t="shared" si="42"/>
        <v>424624.2021665731</v>
      </c>
    </row>
    <row r="301" spans="1:14" s="4" customFormat="1" ht="12.75">
      <c r="A301" s="25" t="s">
        <v>492</v>
      </c>
      <c r="B301" s="26" t="s">
        <v>322</v>
      </c>
      <c r="C301" s="59">
        <v>2340</v>
      </c>
      <c r="D301" s="64">
        <v>2091858</v>
      </c>
      <c r="E301" s="27">
        <v>88150</v>
      </c>
      <c r="F301" s="28">
        <f t="shared" si="36"/>
        <v>55529.752921157116</v>
      </c>
      <c r="G301" s="29">
        <f t="shared" si="37"/>
        <v>0.0026450372716671357</v>
      </c>
      <c r="H301" s="7">
        <f t="shared" si="38"/>
        <v>23.730663641520135</v>
      </c>
      <c r="I301" s="7">
        <f t="shared" si="43"/>
        <v>32129.752921157116</v>
      </c>
      <c r="J301" s="7">
        <f t="shared" si="44"/>
        <v>32129.752921157116</v>
      </c>
      <c r="K301" s="7">
        <f t="shared" si="39"/>
        <v>0.004066913692972668</v>
      </c>
      <c r="L301" s="30">
        <f t="shared" si="40"/>
        <v>123787.74431402195</v>
      </c>
      <c r="M301" s="10">
        <f t="shared" si="41"/>
        <v>63850.544979670885</v>
      </c>
      <c r="N301" s="31">
        <f t="shared" si="42"/>
        <v>187638.28929369285</v>
      </c>
    </row>
    <row r="302" spans="1:14" s="4" customFormat="1" ht="12.75">
      <c r="A302" s="9" t="s">
        <v>482</v>
      </c>
      <c r="B302" s="26" t="s">
        <v>9</v>
      </c>
      <c r="C302" s="8">
        <v>2607</v>
      </c>
      <c r="D302" s="64">
        <v>2584249</v>
      </c>
      <c r="E302" s="27">
        <v>180600</v>
      </c>
      <c r="F302" s="28">
        <f t="shared" si="36"/>
        <v>37304.19237541528</v>
      </c>
      <c r="G302" s="29">
        <f t="shared" si="37"/>
        <v>0.0017769029039713276</v>
      </c>
      <c r="H302" s="7">
        <f t="shared" si="38"/>
        <v>14.309241417497232</v>
      </c>
      <c r="I302" s="7">
        <f t="shared" si="43"/>
        <v>11234.192375415283</v>
      </c>
      <c r="J302" s="7">
        <f t="shared" si="44"/>
        <v>11234.192375415283</v>
      </c>
      <c r="K302" s="7">
        <f t="shared" si="39"/>
        <v>0.0014219994443524073</v>
      </c>
      <c r="L302" s="30">
        <f t="shared" si="40"/>
        <v>83159.05590585813</v>
      </c>
      <c r="M302" s="10">
        <f t="shared" si="41"/>
        <v>22325.391276332793</v>
      </c>
      <c r="N302" s="31">
        <f t="shared" si="42"/>
        <v>105484.44718219092</v>
      </c>
    </row>
    <row r="303" spans="1:14" s="4" customFormat="1" ht="12.75">
      <c r="A303" s="25" t="s">
        <v>489</v>
      </c>
      <c r="B303" s="26" t="s">
        <v>210</v>
      </c>
      <c r="C303" s="59">
        <v>69</v>
      </c>
      <c r="D303" s="64">
        <v>369560</v>
      </c>
      <c r="E303" s="27">
        <v>87400</v>
      </c>
      <c r="F303" s="28">
        <f t="shared" si="36"/>
        <v>291.7578947368421</v>
      </c>
      <c r="G303" s="29">
        <f t="shared" si="37"/>
        <v>1.3897243644821957E-05</v>
      </c>
      <c r="H303" s="7">
        <f t="shared" si="38"/>
        <v>4.22837528604119</v>
      </c>
      <c r="I303" s="7">
        <f t="shared" si="43"/>
        <v>-398.2421052631579</v>
      </c>
      <c r="J303" s="7">
        <f t="shared" si="44"/>
        <v>0</v>
      </c>
      <c r="K303" s="7">
        <f t="shared" si="39"/>
        <v>0</v>
      </c>
      <c r="L303" s="30">
        <f t="shared" si="40"/>
        <v>650.3910025776676</v>
      </c>
      <c r="M303" s="10">
        <f t="shared" si="41"/>
        <v>0</v>
      </c>
      <c r="N303" s="31">
        <f t="shared" si="42"/>
        <v>650.3910025776676</v>
      </c>
    </row>
    <row r="304" spans="1:14" s="4" customFormat="1" ht="12.75">
      <c r="A304" s="25" t="s">
        <v>487</v>
      </c>
      <c r="B304" s="26" t="s">
        <v>169</v>
      </c>
      <c r="C304" s="59">
        <v>4104</v>
      </c>
      <c r="D304" s="64">
        <v>5986764</v>
      </c>
      <c r="E304" s="27">
        <v>378100</v>
      </c>
      <c r="F304" s="28">
        <f t="shared" si="36"/>
        <v>64981.96100502513</v>
      </c>
      <c r="G304" s="29">
        <f t="shared" si="37"/>
        <v>0.0030952723504524154</v>
      </c>
      <c r="H304" s="7">
        <f t="shared" si="38"/>
        <v>15.8338111610685</v>
      </c>
      <c r="I304" s="7">
        <f t="shared" si="43"/>
        <v>23941.96100502512</v>
      </c>
      <c r="J304" s="7">
        <f t="shared" si="44"/>
        <v>23941.96100502512</v>
      </c>
      <c r="K304" s="7">
        <f t="shared" si="39"/>
        <v>0.0030305209407270987</v>
      </c>
      <c r="L304" s="30">
        <f t="shared" si="40"/>
        <v>144858.74600117304</v>
      </c>
      <c r="M304" s="10">
        <f t="shared" si="41"/>
        <v>47579.17876941545</v>
      </c>
      <c r="N304" s="31">
        <f t="shared" si="42"/>
        <v>192437.9247705885</v>
      </c>
    </row>
    <row r="305" spans="1:14" s="4" customFormat="1" ht="12.75">
      <c r="A305" s="25" t="s">
        <v>495</v>
      </c>
      <c r="B305" s="26" t="s">
        <v>382</v>
      </c>
      <c r="C305" s="59">
        <v>890</v>
      </c>
      <c r="D305" s="64">
        <v>1182242</v>
      </c>
      <c r="E305" s="27">
        <v>69250</v>
      </c>
      <c r="F305" s="28">
        <f t="shared" si="36"/>
        <v>15194.157111913357</v>
      </c>
      <c r="G305" s="29">
        <f t="shared" si="37"/>
        <v>0.0007237401529525779</v>
      </c>
      <c r="H305" s="7">
        <f t="shared" si="38"/>
        <v>17.072086642599277</v>
      </c>
      <c r="I305" s="7">
        <f t="shared" si="43"/>
        <v>6294.157111913357</v>
      </c>
      <c r="J305" s="7">
        <f t="shared" si="44"/>
        <v>6294.157111913357</v>
      </c>
      <c r="K305" s="7">
        <f t="shared" si="39"/>
        <v>0.0007967006097736233</v>
      </c>
      <c r="L305" s="30">
        <f t="shared" si="40"/>
        <v>33871.03915818065</v>
      </c>
      <c r="M305" s="10">
        <f t="shared" si="41"/>
        <v>12508.199573445887</v>
      </c>
      <c r="N305" s="31">
        <f t="shared" si="42"/>
        <v>46379.23873162654</v>
      </c>
    </row>
    <row r="306" spans="1:14" s="4" customFormat="1" ht="12.75">
      <c r="A306" s="25" t="s">
        <v>492</v>
      </c>
      <c r="B306" s="26" t="s">
        <v>323</v>
      </c>
      <c r="C306" s="59">
        <v>686</v>
      </c>
      <c r="D306" s="64">
        <v>883282</v>
      </c>
      <c r="E306" s="27">
        <v>60700</v>
      </c>
      <c r="F306" s="28">
        <f t="shared" si="36"/>
        <v>9982.396243822075</v>
      </c>
      <c r="G306" s="29">
        <f t="shared" si="37"/>
        <v>0.000475489422093204</v>
      </c>
      <c r="H306" s="7">
        <f t="shared" si="38"/>
        <v>14.551598023064251</v>
      </c>
      <c r="I306" s="7">
        <f t="shared" si="43"/>
        <v>3122.3962438220765</v>
      </c>
      <c r="J306" s="7">
        <f t="shared" si="44"/>
        <v>3122.3962438220765</v>
      </c>
      <c r="K306" s="7">
        <f t="shared" si="39"/>
        <v>0.00039522607192303007</v>
      </c>
      <c r="L306" s="30">
        <f t="shared" si="40"/>
        <v>22252.904953961945</v>
      </c>
      <c r="M306" s="10">
        <f t="shared" si="41"/>
        <v>6205.049329191572</v>
      </c>
      <c r="N306" s="31">
        <f t="shared" si="42"/>
        <v>28457.954283153515</v>
      </c>
    </row>
    <row r="307" spans="1:14" s="4" customFormat="1" ht="12.75">
      <c r="A307" s="9" t="s">
        <v>483</v>
      </c>
      <c r="B307" s="26" t="s">
        <v>53</v>
      </c>
      <c r="C307" s="8">
        <v>790</v>
      </c>
      <c r="D307" s="64">
        <v>724275</v>
      </c>
      <c r="E307" s="27">
        <v>44950</v>
      </c>
      <c r="F307" s="28">
        <f t="shared" si="36"/>
        <v>12729.193548387097</v>
      </c>
      <c r="G307" s="29">
        <f t="shared" si="37"/>
        <v>0.0006063270517618417</v>
      </c>
      <c r="H307" s="7">
        <f t="shared" si="38"/>
        <v>16.112903225806452</v>
      </c>
      <c r="I307" s="7">
        <f t="shared" si="43"/>
        <v>4829.193548387097</v>
      </c>
      <c r="J307" s="7">
        <f t="shared" si="44"/>
        <v>4829.193548387097</v>
      </c>
      <c r="K307" s="7">
        <f t="shared" si="39"/>
        <v>0.0006112687332562107</v>
      </c>
      <c r="L307" s="30">
        <f t="shared" si="40"/>
        <v>28376.10602245419</v>
      </c>
      <c r="M307" s="10">
        <f t="shared" si="41"/>
        <v>9596.919112122509</v>
      </c>
      <c r="N307" s="31">
        <f t="shared" si="42"/>
        <v>37973.0251345767</v>
      </c>
    </row>
    <row r="308" spans="1:14" s="4" customFormat="1" ht="12.75">
      <c r="A308" s="25" t="s">
        <v>495</v>
      </c>
      <c r="B308" s="26" t="s">
        <v>383</v>
      </c>
      <c r="C308" s="59">
        <v>1032</v>
      </c>
      <c r="D308" s="64">
        <v>1153541</v>
      </c>
      <c r="E308" s="27">
        <v>78500</v>
      </c>
      <c r="F308" s="28">
        <f t="shared" si="36"/>
        <v>15165.023082802547</v>
      </c>
      <c r="G308" s="29">
        <f t="shared" si="37"/>
        <v>0.0007223524177508503</v>
      </c>
      <c r="H308" s="7">
        <f t="shared" si="38"/>
        <v>14.694789808917198</v>
      </c>
      <c r="I308" s="7">
        <f t="shared" si="43"/>
        <v>4845.023082802549</v>
      </c>
      <c r="J308" s="7">
        <f t="shared" si="44"/>
        <v>4845.023082802549</v>
      </c>
      <c r="K308" s="7">
        <f t="shared" si="39"/>
        <v>0.0006132724010225194</v>
      </c>
      <c r="L308" s="30">
        <f t="shared" si="40"/>
        <v>33806.09315073979</v>
      </c>
      <c r="M308" s="10">
        <f t="shared" si="41"/>
        <v>9628.376696053556</v>
      </c>
      <c r="N308" s="31">
        <f t="shared" si="42"/>
        <v>43434.46984679335</v>
      </c>
    </row>
    <row r="309" spans="1:14" s="4" customFormat="1" ht="12.75">
      <c r="A309" s="25" t="s">
        <v>494</v>
      </c>
      <c r="B309" s="26" t="s">
        <v>358</v>
      </c>
      <c r="C309" s="59">
        <v>218</v>
      </c>
      <c r="D309" s="64">
        <v>363755</v>
      </c>
      <c r="E309" s="27">
        <v>28150</v>
      </c>
      <c r="F309" s="28">
        <f t="shared" si="36"/>
        <v>2817.0014209591473</v>
      </c>
      <c r="G309" s="29">
        <f t="shared" si="37"/>
        <v>0.00013418164787002554</v>
      </c>
      <c r="H309" s="7">
        <f t="shared" si="38"/>
        <v>12.92202486678508</v>
      </c>
      <c r="I309" s="7">
        <f t="shared" si="43"/>
        <v>637.0014209591474</v>
      </c>
      <c r="J309" s="7">
        <f t="shared" si="44"/>
        <v>637.0014209591474</v>
      </c>
      <c r="K309" s="7">
        <f t="shared" si="39"/>
        <v>8.063024349110071E-05</v>
      </c>
      <c r="L309" s="30">
        <f t="shared" si="40"/>
        <v>6279.701120317195</v>
      </c>
      <c r="M309" s="10">
        <f t="shared" si="41"/>
        <v>1265.8948228102813</v>
      </c>
      <c r="N309" s="31">
        <f t="shared" si="42"/>
        <v>7545.595943127477</v>
      </c>
    </row>
    <row r="310" spans="1:14" s="4" customFormat="1" ht="12.75">
      <c r="A310" s="9" t="s">
        <v>483</v>
      </c>
      <c r="B310" s="26" t="s">
        <v>526</v>
      </c>
      <c r="C310" s="8">
        <v>38</v>
      </c>
      <c r="D310" s="64">
        <v>74409</v>
      </c>
      <c r="E310" s="27">
        <v>10900</v>
      </c>
      <c r="F310" s="28">
        <f t="shared" si="36"/>
        <v>259.4075229357798</v>
      </c>
      <c r="G310" s="29">
        <f t="shared" si="37"/>
        <v>1.2356305054880968E-05</v>
      </c>
      <c r="H310" s="7">
        <f t="shared" si="38"/>
        <v>6.82651376146789</v>
      </c>
      <c r="I310" s="7">
        <f t="shared" si="43"/>
        <v>-120.59247706422019</v>
      </c>
      <c r="J310" s="7">
        <f t="shared" si="44"/>
        <v>0</v>
      </c>
      <c r="K310" s="7">
        <f t="shared" si="39"/>
        <v>0</v>
      </c>
      <c r="L310" s="30">
        <f t="shared" si="40"/>
        <v>578.2750765684293</v>
      </c>
      <c r="M310" s="10">
        <f t="shared" si="41"/>
        <v>0</v>
      </c>
      <c r="N310" s="31">
        <f t="shared" si="42"/>
        <v>578.2750765684293</v>
      </c>
    </row>
    <row r="311" spans="1:14" s="4" customFormat="1" ht="12.75">
      <c r="A311" s="25" t="s">
        <v>495</v>
      </c>
      <c r="B311" s="26" t="s">
        <v>384</v>
      </c>
      <c r="C311" s="59">
        <v>884</v>
      </c>
      <c r="D311" s="64">
        <v>878283</v>
      </c>
      <c r="E311" s="27">
        <v>62450</v>
      </c>
      <c r="F311" s="28">
        <f t="shared" si="36"/>
        <v>12432.38065652522</v>
      </c>
      <c r="G311" s="29">
        <f t="shared" si="37"/>
        <v>0.0005921890244812116</v>
      </c>
      <c r="H311" s="7">
        <f t="shared" si="38"/>
        <v>14.063779023218574</v>
      </c>
      <c r="I311" s="7">
        <f t="shared" si="43"/>
        <v>3592.3806565252194</v>
      </c>
      <c r="J311" s="7">
        <f t="shared" si="44"/>
        <v>3592.3806565252194</v>
      </c>
      <c r="K311" s="7">
        <f t="shared" si="39"/>
        <v>0.00045471566862788056</v>
      </c>
      <c r="L311" s="30">
        <f t="shared" si="40"/>
        <v>27714.446345720702</v>
      </c>
      <c r="M311" s="10">
        <f t="shared" si="41"/>
        <v>7139.035997457725</v>
      </c>
      <c r="N311" s="31">
        <f t="shared" si="42"/>
        <v>34853.482343178424</v>
      </c>
    </row>
    <row r="312" spans="1:14" s="4" customFormat="1" ht="12.75">
      <c r="A312" s="25" t="s">
        <v>494</v>
      </c>
      <c r="B312" s="26" t="s">
        <v>359</v>
      </c>
      <c r="C312" s="59">
        <v>512</v>
      </c>
      <c r="D312" s="64">
        <v>1385291</v>
      </c>
      <c r="E312" s="27">
        <v>88400</v>
      </c>
      <c r="F312" s="28">
        <f t="shared" si="36"/>
        <v>8023.404886877828</v>
      </c>
      <c r="G312" s="29">
        <f t="shared" si="37"/>
        <v>0.00038217719069631094</v>
      </c>
      <c r="H312" s="7">
        <f t="shared" si="38"/>
        <v>15.670712669683258</v>
      </c>
      <c r="I312" s="7">
        <f t="shared" si="43"/>
        <v>2903.404886877828</v>
      </c>
      <c r="J312" s="7">
        <f t="shared" si="44"/>
        <v>2903.404886877828</v>
      </c>
      <c r="K312" s="7">
        <f t="shared" si="39"/>
        <v>0.00036750662601304406</v>
      </c>
      <c r="L312" s="30">
        <f t="shared" si="40"/>
        <v>17885.89252458735</v>
      </c>
      <c r="M312" s="10">
        <f t="shared" si="41"/>
        <v>5769.854028404791</v>
      </c>
      <c r="N312" s="31">
        <f t="shared" si="42"/>
        <v>23655.746552992143</v>
      </c>
    </row>
    <row r="313" spans="1:14" s="4" customFormat="1" ht="12.75">
      <c r="A313" s="25" t="s">
        <v>491</v>
      </c>
      <c r="B313" s="26" t="s">
        <v>501</v>
      </c>
      <c r="C313" s="59">
        <v>201</v>
      </c>
      <c r="D313" s="64">
        <v>503616</v>
      </c>
      <c r="E313" s="27">
        <v>35850</v>
      </c>
      <c r="F313" s="28">
        <f t="shared" si="36"/>
        <v>2823.6210878661086</v>
      </c>
      <c r="G313" s="29">
        <f t="shared" si="37"/>
        <v>0.00013449696109894978</v>
      </c>
      <c r="H313" s="7">
        <f t="shared" si="38"/>
        <v>14.04786610878661</v>
      </c>
      <c r="I313" s="7">
        <f t="shared" si="43"/>
        <v>813.6210878661087</v>
      </c>
      <c r="J313" s="7">
        <f t="shared" si="44"/>
        <v>813.6210878661087</v>
      </c>
      <c r="K313" s="7">
        <f t="shared" si="39"/>
        <v>0.0001029863737593544</v>
      </c>
      <c r="L313" s="30">
        <f t="shared" si="40"/>
        <v>6294.45777943085</v>
      </c>
      <c r="M313" s="10">
        <f t="shared" si="41"/>
        <v>1616.886068021864</v>
      </c>
      <c r="N313" s="31">
        <f t="shared" si="42"/>
        <v>7911.343847452714</v>
      </c>
    </row>
    <row r="314" spans="1:14" s="4" customFormat="1" ht="12.75">
      <c r="A314" s="25" t="s">
        <v>486</v>
      </c>
      <c r="B314" s="26" t="s">
        <v>139</v>
      </c>
      <c r="C314" s="59">
        <v>2053</v>
      </c>
      <c r="D314" s="64">
        <v>13225108</v>
      </c>
      <c r="E314" s="27">
        <v>1969400</v>
      </c>
      <c r="F314" s="28">
        <f t="shared" si="36"/>
        <v>13786.506917842999</v>
      </c>
      <c r="G314" s="29">
        <f t="shared" si="37"/>
        <v>0.0006566898414903243</v>
      </c>
      <c r="H314" s="7">
        <f t="shared" si="38"/>
        <v>6.715298060322941</v>
      </c>
      <c r="I314" s="7">
        <f t="shared" si="43"/>
        <v>-6743.493082157002</v>
      </c>
      <c r="J314" s="7">
        <f t="shared" si="44"/>
        <v>0</v>
      </c>
      <c r="K314" s="7">
        <f t="shared" si="39"/>
        <v>0</v>
      </c>
      <c r="L314" s="30">
        <f t="shared" si="40"/>
        <v>30733.084581747175</v>
      </c>
      <c r="M314" s="10">
        <f t="shared" si="41"/>
        <v>0</v>
      </c>
      <c r="N314" s="31">
        <f t="shared" si="42"/>
        <v>30733.084581747175</v>
      </c>
    </row>
    <row r="315" spans="1:14" s="4" customFormat="1" ht="12.75">
      <c r="A315" s="25" t="s">
        <v>487</v>
      </c>
      <c r="B315" s="26" t="s">
        <v>170</v>
      </c>
      <c r="C315" s="59">
        <v>1640</v>
      </c>
      <c r="D315" s="64">
        <v>3490641</v>
      </c>
      <c r="E315" s="27">
        <v>245000</v>
      </c>
      <c r="F315" s="28">
        <f t="shared" si="36"/>
        <v>23365.92342857143</v>
      </c>
      <c r="G315" s="29">
        <f t="shared" si="37"/>
        <v>0.0011129842130441795</v>
      </c>
      <c r="H315" s="7">
        <f t="shared" si="38"/>
        <v>14.247514285714285</v>
      </c>
      <c r="I315" s="7">
        <f t="shared" si="43"/>
        <v>6965.923428571427</v>
      </c>
      <c r="J315" s="7">
        <f t="shared" si="44"/>
        <v>6965.923428571427</v>
      </c>
      <c r="K315" s="7">
        <f t="shared" si="39"/>
        <v>0.0008817313175539971</v>
      </c>
      <c r="L315" s="30">
        <f t="shared" si="40"/>
        <v>52087.6611704676</v>
      </c>
      <c r="M315" s="10">
        <f t="shared" si="41"/>
        <v>13843.181685597754</v>
      </c>
      <c r="N315" s="31">
        <f t="shared" si="42"/>
        <v>65930.84285606536</v>
      </c>
    </row>
    <row r="316" spans="1:14" s="4" customFormat="1" ht="12.75">
      <c r="A316" s="25" t="s">
        <v>484</v>
      </c>
      <c r="B316" s="26" t="s">
        <v>89</v>
      </c>
      <c r="C316" s="59">
        <v>3872</v>
      </c>
      <c r="D316" s="64">
        <v>9317756</v>
      </c>
      <c r="E316" s="27">
        <v>692450</v>
      </c>
      <c r="F316" s="28">
        <f t="shared" si="36"/>
        <v>52102.464050833994</v>
      </c>
      <c r="G316" s="29">
        <f t="shared" si="37"/>
        <v>0.002481785927551742</v>
      </c>
      <c r="H316" s="7">
        <f t="shared" si="38"/>
        <v>13.456214889161672</v>
      </c>
      <c r="I316" s="7">
        <f t="shared" si="43"/>
        <v>13382.464050833993</v>
      </c>
      <c r="J316" s="7">
        <f t="shared" si="44"/>
        <v>13382.464050833993</v>
      </c>
      <c r="K316" s="7">
        <f t="shared" si="39"/>
        <v>0.0016939229637901359</v>
      </c>
      <c r="L316" s="30">
        <f t="shared" si="40"/>
        <v>116147.58140942152</v>
      </c>
      <c r="M316" s="10">
        <f t="shared" si="41"/>
        <v>26594.59053150513</v>
      </c>
      <c r="N316" s="31">
        <f t="shared" si="42"/>
        <v>142742.17194092664</v>
      </c>
    </row>
    <row r="317" spans="1:14" s="4" customFormat="1" ht="12.75">
      <c r="A317" s="9" t="s">
        <v>483</v>
      </c>
      <c r="B317" s="26" t="s">
        <v>54</v>
      </c>
      <c r="C317" s="8">
        <v>46</v>
      </c>
      <c r="D317" s="64">
        <v>53206</v>
      </c>
      <c r="E317" s="27">
        <v>15200</v>
      </c>
      <c r="F317" s="28">
        <f t="shared" si="36"/>
        <v>161.01815789473685</v>
      </c>
      <c r="G317" s="29">
        <f t="shared" si="37"/>
        <v>7.669744715980774E-06</v>
      </c>
      <c r="H317" s="7">
        <f t="shared" si="38"/>
        <v>3.500394736842105</v>
      </c>
      <c r="I317" s="7">
        <f t="shared" si="43"/>
        <v>-298.9818421052631</v>
      </c>
      <c r="J317" s="7">
        <f t="shared" si="44"/>
        <v>0</v>
      </c>
      <c r="K317" s="7">
        <f t="shared" si="39"/>
        <v>0</v>
      </c>
      <c r="L317" s="30">
        <f t="shared" si="40"/>
        <v>358.94405270790025</v>
      </c>
      <c r="M317" s="10">
        <f t="shared" si="41"/>
        <v>0</v>
      </c>
      <c r="N317" s="31">
        <f t="shared" si="42"/>
        <v>358.94405270790025</v>
      </c>
    </row>
    <row r="318" spans="1:14" s="4" customFormat="1" ht="12.75">
      <c r="A318" s="9" t="s">
        <v>483</v>
      </c>
      <c r="B318" s="26" t="s">
        <v>527</v>
      </c>
      <c r="C318" s="8">
        <v>321</v>
      </c>
      <c r="D318" s="64">
        <v>350718</v>
      </c>
      <c r="E318" s="27">
        <v>24300</v>
      </c>
      <c r="F318" s="28">
        <f t="shared" si="36"/>
        <v>4632.941481481482</v>
      </c>
      <c r="G318" s="29">
        <f t="shared" si="37"/>
        <v>0.00022067994635903242</v>
      </c>
      <c r="H318" s="7">
        <f t="shared" si="38"/>
        <v>14.43283950617284</v>
      </c>
      <c r="I318" s="7">
        <f t="shared" si="43"/>
        <v>1422.9414814814816</v>
      </c>
      <c r="J318" s="7">
        <f t="shared" si="44"/>
        <v>1422.9414814814816</v>
      </c>
      <c r="K318" s="7">
        <f t="shared" si="39"/>
        <v>0.0001801128134889946</v>
      </c>
      <c r="L318" s="30">
        <f t="shared" si="40"/>
        <v>10327.821489602717</v>
      </c>
      <c r="M318" s="10">
        <f t="shared" si="41"/>
        <v>2827.7711717772154</v>
      </c>
      <c r="N318" s="31">
        <f t="shared" si="42"/>
        <v>13155.592661379931</v>
      </c>
    </row>
    <row r="319" spans="1:14" s="4" customFormat="1" ht="12.75">
      <c r="A319" s="25" t="s">
        <v>484</v>
      </c>
      <c r="B319" s="26" t="s">
        <v>90</v>
      </c>
      <c r="C319" s="59">
        <v>5542</v>
      </c>
      <c r="D319" s="64">
        <v>5967393.74755</v>
      </c>
      <c r="E319" s="27">
        <v>470300</v>
      </c>
      <c r="F319" s="28">
        <f t="shared" si="36"/>
        <v>70319.57505618138</v>
      </c>
      <c r="G319" s="29">
        <f t="shared" si="37"/>
        <v>0.0033495178200320824</v>
      </c>
      <c r="H319" s="7">
        <f t="shared" si="38"/>
        <v>12.68848340963215</v>
      </c>
      <c r="I319" s="7">
        <f t="shared" si="43"/>
        <v>14899.575056181377</v>
      </c>
      <c r="J319" s="7">
        <f t="shared" si="44"/>
        <v>14899.575056181377</v>
      </c>
      <c r="K319" s="7">
        <f t="shared" si="39"/>
        <v>0.0018859555491806059</v>
      </c>
      <c r="L319" s="30">
        <f t="shared" si="40"/>
        <v>156757.43397750147</v>
      </c>
      <c r="M319" s="10">
        <f t="shared" si="41"/>
        <v>29609.502122135513</v>
      </c>
      <c r="N319" s="31">
        <f t="shared" si="42"/>
        <v>186366.93609963698</v>
      </c>
    </row>
    <row r="320" spans="1:14" s="4" customFormat="1" ht="12.75">
      <c r="A320" s="9" t="s">
        <v>483</v>
      </c>
      <c r="B320" s="26" t="s">
        <v>55</v>
      </c>
      <c r="C320" s="8">
        <v>510</v>
      </c>
      <c r="D320" s="64">
        <v>691026</v>
      </c>
      <c r="E320" s="27">
        <v>155700</v>
      </c>
      <c r="F320" s="28">
        <f t="shared" si="36"/>
        <v>2263.4763005780346</v>
      </c>
      <c r="G320" s="29">
        <f t="shared" si="37"/>
        <v>0.00010781569993773692</v>
      </c>
      <c r="H320" s="7">
        <f t="shared" si="38"/>
        <v>4.438188824662813</v>
      </c>
      <c r="I320" s="7">
        <f t="shared" si="43"/>
        <v>-2836.5236994219654</v>
      </c>
      <c r="J320" s="7">
        <f t="shared" si="44"/>
        <v>0</v>
      </c>
      <c r="K320" s="7">
        <f t="shared" si="39"/>
        <v>0</v>
      </c>
      <c r="L320" s="30">
        <f t="shared" si="40"/>
        <v>5045.774757086087</v>
      </c>
      <c r="M320" s="10">
        <f t="shared" si="41"/>
        <v>0</v>
      </c>
      <c r="N320" s="31">
        <f t="shared" si="42"/>
        <v>5045.774757086087</v>
      </c>
    </row>
    <row r="321" spans="1:14" s="4" customFormat="1" ht="12.75">
      <c r="A321" s="25" t="s">
        <v>494</v>
      </c>
      <c r="B321" s="26" t="s">
        <v>360</v>
      </c>
      <c r="C321" s="59">
        <v>718</v>
      </c>
      <c r="D321" s="64">
        <v>1121389.76</v>
      </c>
      <c r="E321" s="27">
        <v>69650</v>
      </c>
      <c r="F321" s="28">
        <f t="shared" si="36"/>
        <v>11560.055243072504</v>
      </c>
      <c r="G321" s="29">
        <f t="shared" si="37"/>
        <v>0.0005506377279198726</v>
      </c>
      <c r="H321" s="7">
        <f t="shared" si="38"/>
        <v>16.100355491744438</v>
      </c>
      <c r="I321" s="7">
        <f t="shared" si="43"/>
        <v>4380.0552430725065</v>
      </c>
      <c r="J321" s="7">
        <f t="shared" si="44"/>
        <v>4380.0552430725065</v>
      </c>
      <c r="K321" s="7">
        <f t="shared" si="39"/>
        <v>0.0005544177911277501</v>
      </c>
      <c r="L321" s="30">
        <f t="shared" si="40"/>
        <v>25769.845666650035</v>
      </c>
      <c r="M321" s="10">
        <f t="shared" si="41"/>
        <v>8704.359320705677</v>
      </c>
      <c r="N321" s="31">
        <f t="shared" si="42"/>
        <v>34474.20498735571</v>
      </c>
    </row>
    <row r="322" spans="1:14" s="4" customFormat="1" ht="12.75">
      <c r="A322" s="25" t="s">
        <v>485</v>
      </c>
      <c r="B322" s="26" t="s">
        <v>111</v>
      </c>
      <c r="C322" s="60">
        <v>1407</v>
      </c>
      <c r="D322" s="64">
        <v>0</v>
      </c>
      <c r="E322" s="27">
        <v>97900</v>
      </c>
      <c r="F322" s="28">
        <f t="shared" si="36"/>
        <v>0</v>
      </c>
      <c r="G322" s="29">
        <f t="shared" si="37"/>
        <v>0</v>
      </c>
      <c r="H322" s="7">
        <f t="shared" si="38"/>
        <v>0</v>
      </c>
      <c r="I322" s="7">
        <f t="shared" si="43"/>
        <v>-14070</v>
      </c>
      <c r="J322" s="7">
        <f t="shared" si="44"/>
        <v>0</v>
      </c>
      <c r="K322" s="7">
        <f t="shared" si="39"/>
        <v>0</v>
      </c>
      <c r="L322" s="30">
        <f t="shared" si="40"/>
        <v>0</v>
      </c>
      <c r="M322" s="10">
        <f t="shared" si="41"/>
        <v>0</v>
      </c>
      <c r="N322" s="31">
        <f t="shared" si="42"/>
        <v>0</v>
      </c>
    </row>
    <row r="323" spans="1:14" s="4" customFormat="1" ht="12.75">
      <c r="A323" s="9" t="s">
        <v>483</v>
      </c>
      <c r="B323" s="26" t="s">
        <v>56</v>
      </c>
      <c r="C323" s="8">
        <v>602</v>
      </c>
      <c r="D323" s="64">
        <v>648771</v>
      </c>
      <c r="E323" s="27">
        <v>36250</v>
      </c>
      <c r="F323" s="28">
        <f t="shared" si="36"/>
        <v>10774.07288275862</v>
      </c>
      <c r="G323" s="29">
        <f t="shared" si="37"/>
        <v>0.0005131991922063265</v>
      </c>
      <c r="H323" s="7">
        <f t="shared" si="38"/>
        <v>17.897131034482758</v>
      </c>
      <c r="I323" s="7">
        <f t="shared" si="43"/>
        <v>4754.07288275862</v>
      </c>
      <c r="J323" s="7">
        <f t="shared" si="44"/>
        <v>4754.07288275862</v>
      </c>
      <c r="K323" s="7">
        <f t="shared" si="39"/>
        <v>0.0006017601240733341</v>
      </c>
      <c r="L323" s="30">
        <f t="shared" si="40"/>
        <v>24017.72219525608</v>
      </c>
      <c r="M323" s="10">
        <f t="shared" si="41"/>
        <v>9447.633947951344</v>
      </c>
      <c r="N323" s="31">
        <f t="shared" si="42"/>
        <v>33465.35614320742</v>
      </c>
    </row>
    <row r="324" spans="1:14" s="4" customFormat="1" ht="12.75">
      <c r="A324" s="25" t="s">
        <v>485</v>
      </c>
      <c r="B324" s="26" t="s">
        <v>112</v>
      </c>
      <c r="C324" s="60">
        <v>757</v>
      </c>
      <c r="D324" s="64">
        <v>838307</v>
      </c>
      <c r="E324" s="27">
        <v>69600</v>
      </c>
      <c r="F324" s="28">
        <f t="shared" si="36"/>
        <v>9117.79308908046</v>
      </c>
      <c r="G324" s="29">
        <f t="shared" si="37"/>
        <v>0.0004343059582888614</v>
      </c>
      <c r="H324" s="7">
        <f t="shared" si="38"/>
        <v>12.044640804597702</v>
      </c>
      <c r="I324" s="7">
        <f t="shared" si="43"/>
        <v>1547.79308908046</v>
      </c>
      <c r="J324" s="7">
        <f t="shared" si="44"/>
        <v>1547.79308908046</v>
      </c>
      <c r="K324" s="7">
        <f t="shared" si="39"/>
        <v>0.000195916256291058</v>
      </c>
      <c r="L324" s="30">
        <f t="shared" si="40"/>
        <v>20325.518847918713</v>
      </c>
      <c r="M324" s="10">
        <f t="shared" si="41"/>
        <v>3075.8852237696105</v>
      </c>
      <c r="N324" s="31">
        <f t="shared" si="42"/>
        <v>23401.404071688325</v>
      </c>
    </row>
    <row r="325" spans="1:14" s="4" customFormat="1" ht="12.75">
      <c r="A325" s="25" t="s">
        <v>491</v>
      </c>
      <c r="B325" s="26" t="s">
        <v>294</v>
      </c>
      <c r="C325" s="59">
        <v>1551</v>
      </c>
      <c r="D325" s="64">
        <v>1356199</v>
      </c>
      <c r="E325" s="27">
        <v>102850</v>
      </c>
      <c r="F325" s="28">
        <f t="shared" si="36"/>
        <v>20451.77101604278</v>
      </c>
      <c r="G325" s="29">
        <f t="shared" si="37"/>
        <v>0.0009741749920234935</v>
      </c>
      <c r="H325" s="7">
        <f t="shared" si="38"/>
        <v>13.186183762761303</v>
      </c>
      <c r="I325" s="7">
        <f t="shared" si="43"/>
        <v>4941.7710160427805</v>
      </c>
      <c r="J325" s="7">
        <f t="shared" si="44"/>
        <v>4941.7710160427805</v>
      </c>
      <c r="K325" s="7">
        <f t="shared" si="39"/>
        <v>0.0006255185423304537</v>
      </c>
      <c r="L325" s="30">
        <f t="shared" si="40"/>
        <v>45591.38962669949</v>
      </c>
      <c r="M325" s="10">
        <f t="shared" si="41"/>
        <v>9820.641114588123</v>
      </c>
      <c r="N325" s="31">
        <f t="shared" si="42"/>
        <v>55412.03074128761</v>
      </c>
    </row>
    <row r="326" spans="1:14" s="4" customFormat="1" ht="12.75">
      <c r="A326" s="25" t="s">
        <v>489</v>
      </c>
      <c r="B326" s="26" t="s">
        <v>211</v>
      </c>
      <c r="C326" s="59">
        <v>1752</v>
      </c>
      <c r="D326" s="64">
        <v>3928152</v>
      </c>
      <c r="E326" s="27">
        <v>289400</v>
      </c>
      <c r="F326" s="28">
        <f t="shared" si="36"/>
        <v>23780.65758120249</v>
      </c>
      <c r="G326" s="29">
        <f t="shared" si="37"/>
        <v>0.0011327391594258061</v>
      </c>
      <c r="H326" s="7">
        <f t="shared" si="38"/>
        <v>13.573434692467174</v>
      </c>
      <c r="I326" s="7">
        <f t="shared" si="43"/>
        <v>6260.657581202489</v>
      </c>
      <c r="J326" s="7">
        <f t="shared" si="44"/>
        <v>6260.657581202489</v>
      </c>
      <c r="K326" s="7">
        <f t="shared" si="39"/>
        <v>0.0007924603126107256</v>
      </c>
      <c r="L326" s="30">
        <f t="shared" si="40"/>
        <v>53012.19266112772</v>
      </c>
      <c r="M326" s="10">
        <f t="shared" si="41"/>
        <v>12441.626907988393</v>
      </c>
      <c r="N326" s="31">
        <f t="shared" si="42"/>
        <v>65453.819569116116</v>
      </c>
    </row>
    <row r="327" spans="1:14" s="4" customFormat="1" ht="12.75">
      <c r="A327" s="25" t="s">
        <v>497</v>
      </c>
      <c r="B327" s="26" t="s">
        <v>454</v>
      </c>
      <c r="C327" s="59">
        <v>1522</v>
      </c>
      <c r="D327" s="64">
        <v>2274277</v>
      </c>
      <c r="E327" s="27">
        <v>227550</v>
      </c>
      <c r="F327" s="28">
        <f t="shared" si="36"/>
        <v>15211.819793451989</v>
      </c>
      <c r="G327" s="29">
        <f t="shared" si="37"/>
        <v>0.0007245814758205834</v>
      </c>
      <c r="H327" s="7">
        <f t="shared" si="38"/>
        <v>9.99462535706438</v>
      </c>
      <c r="I327" s="7">
        <f t="shared" si="43"/>
        <v>-8.18020654801239</v>
      </c>
      <c r="J327" s="7">
        <f t="shared" si="44"/>
        <v>0</v>
      </c>
      <c r="K327" s="7">
        <f t="shared" si="39"/>
        <v>0</v>
      </c>
      <c r="L327" s="30">
        <f t="shared" si="40"/>
        <v>33910.4130684033</v>
      </c>
      <c r="M327" s="10">
        <f t="shared" si="41"/>
        <v>0</v>
      </c>
      <c r="N327" s="31">
        <f t="shared" si="42"/>
        <v>33910.4130684033</v>
      </c>
    </row>
    <row r="328" spans="1:14" s="4" customFormat="1" ht="12.75">
      <c r="A328" s="25" t="s">
        <v>491</v>
      </c>
      <c r="B328" s="26" t="s">
        <v>295</v>
      </c>
      <c r="C328" s="59">
        <v>3275</v>
      </c>
      <c r="D328" s="64">
        <v>4044760</v>
      </c>
      <c r="E328" s="27">
        <v>259250</v>
      </c>
      <c r="F328" s="28">
        <f t="shared" si="36"/>
        <v>51095.81099324976</v>
      </c>
      <c r="G328" s="29">
        <f t="shared" si="37"/>
        <v>0.0024338362300134063</v>
      </c>
      <c r="H328" s="7">
        <f t="shared" si="38"/>
        <v>15.601774349083897</v>
      </c>
      <c r="I328" s="7">
        <f t="shared" si="43"/>
        <v>18345.81099324976</v>
      </c>
      <c r="J328" s="7">
        <f t="shared" si="44"/>
        <v>18345.81099324976</v>
      </c>
      <c r="K328" s="7">
        <f t="shared" si="39"/>
        <v>0.0023221725395841893</v>
      </c>
      <c r="L328" s="30">
        <f t="shared" si="40"/>
        <v>113903.53556462741</v>
      </c>
      <c r="M328" s="10">
        <f t="shared" si="41"/>
        <v>36458.10887147177</v>
      </c>
      <c r="N328" s="31">
        <f t="shared" si="42"/>
        <v>150361.6444360992</v>
      </c>
    </row>
    <row r="329" spans="1:14" s="4" customFormat="1" ht="12.75">
      <c r="A329" s="25" t="s">
        <v>490</v>
      </c>
      <c r="B329" s="26" t="s">
        <v>237</v>
      </c>
      <c r="C329" s="59">
        <v>329</v>
      </c>
      <c r="D329" s="64">
        <v>3767662</v>
      </c>
      <c r="E329" s="27">
        <v>451400</v>
      </c>
      <c r="F329" s="28">
        <f t="shared" si="36"/>
        <v>2746.0363269827203</v>
      </c>
      <c r="G329" s="29">
        <f t="shared" si="37"/>
        <v>0.00013080138218035968</v>
      </c>
      <c r="H329" s="7">
        <f t="shared" si="38"/>
        <v>8.346614975631368</v>
      </c>
      <c r="I329" s="7">
        <f t="shared" si="43"/>
        <v>-543.9636730172798</v>
      </c>
      <c r="J329" s="7">
        <f t="shared" si="44"/>
        <v>0</v>
      </c>
      <c r="K329" s="7">
        <f t="shared" si="39"/>
        <v>0</v>
      </c>
      <c r="L329" s="30">
        <f t="shared" si="40"/>
        <v>6121.504686040833</v>
      </c>
      <c r="M329" s="10">
        <f t="shared" si="41"/>
        <v>0</v>
      </c>
      <c r="N329" s="31">
        <f t="shared" si="42"/>
        <v>6121.504686040833</v>
      </c>
    </row>
    <row r="330" spans="1:14" s="4" customFormat="1" ht="12.75">
      <c r="A330" s="25" t="s">
        <v>489</v>
      </c>
      <c r="B330" s="26" t="s">
        <v>212</v>
      </c>
      <c r="C330" s="59">
        <v>1643</v>
      </c>
      <c r="D330" s="64">
        <v>3027139</v>
      </c>
      <c r="E330" s="27">
        <v>304050</v>
      </c>
      <c r="F330" s="28">
        <f t="shared" si="36"/>
        <v>16357.800943923698</v>
      </c>
      <c r="G330" s="29">
        <f t="shared" si="37"/>
        <v>0.0007791677596805061</v>
      </c>
      <c r="H330" s="7">
        <f t="shared" si="38"/>
        <v>9.95605656964315</v>
      </c>
      <c r="I330" s="7">
        <f t="shared" si="43"/>
        <v>-72.19905607630345</v>
      </c>
      <c r="J330" s="7">
        <f t="shared" si="44"/>
        <v>0</v>
      </c>
      <c r="K330" s="7">
        <f t="shared" si="39"/>
        <v>0</v>
      </c>
      <c r="L330" s="30">
        <f t="shared" si="40"/>
        <v>36465.05115304769</v>
      </c>
      <c r="M330" s="10">
        <f t="shared" si="41"/>
        <v>0</v>
      </c>
      <c r="N330" s="31">
        <f t="shared" si="42"/>
        <v>36465.05115304769</v>
      </c>
    </row>
    <row r="331" spans="1:14" s="4" customFormat="1" ht="12.75">
      <c r="A331" s="25" t="s">
        <v>494</v>
      </c>
      <c r="B331" s="26" t="s">
        <v>361</v>
      </c>
      <c r="C331" s="59">
        <v>3367</v>
      </c>
      <c r="D331" s="64">
        <v>2533575</v>
      </c>
      <c r="E331" s="27">
        <v>178900</v>
      </c>
      <c r="F331" s="28">
        <f t="shared" si="36"/>
        <v>47683.32602012297</v>
      </c>
      <c r="G331" s="29">
        <f t="shared" si="37"/>
        <v>0.0022712900368808708</v>
      </c>
      <c r="H331" s="7">
        <f t="shared" si="38"/>
        <v>14.161961989938513</v>
      </c>
      <c r="I331" s="7">
        <f t="shared" si="43"/>
        <v>14013.326020122973</v>
      </c>
      <c r="J331" s="7">
        <f t="shared" si="44"/>
        <v>14013.326020122973</v>
      </c>
      <c r="K331" s="7">
        <f t="shared" si="39"/>
        <v>0.0017737760889471488</v>
      </c>
      <c r="L331" s="30">
        <f t="shared" si="40"/>
        <v>106296.37372602476</v>
      </c>
      <c r="M331" s="10">
        <f t="shared" si="41"/>
        <v>27848.284596470236</v>
      </c>
      <c r="N331" s="31">
        <f t="shared" si="42"/>
        <v>134144.658322495</v>
      </c>
    </row>
    <row r="332" spans="1:14" s="4" customFormat="1" ht="12.75">
      <c r="A332" s="25" t="s">
        <v>497</v>
      </c>
      <c r="B332" s="26" t="s">
        <v>455</v>
      </c>
      <c r="C332" s="59">
        <v>4576</v>
      </c>
      <c r="D332" s="64">
        <v>7037584</v>
      </c>
      <c r="E332" s="27">
        <v>581300</v>
      </c>
      <c r="F332" s="28">
        <f t="shared" si="36"/>
        <v>55399.93873043179</v>
      </c>
      <c r="G332" s="29">
        <f t="shared" si="37"/>
        <v>0.0026388538590856442</v>
      </c>
      <c r="H332" s="7">
        <f t="shared" si="38"/>
        <v>12.106629967314639</v>
      </c>
      <c r="I332" s="7">
        <f t="shared" si="43"/>
        <v>9639.938730431788</v>
      </c>
      <c r="J332" s="7">
        <f t="shared" si="44"/>
        <v>9639.938730431788</v>
      </c>
      <c r="K332" s="7">
        <f t="shared" si="39"/>
        <v>0.0012202023127415532</v>
      </c>
      <c r="L332" s="30">
        <f t="shared" si="40"/>
        <v>123498.36060520814</v>
      </c>
      <c r="M332" s="10">
        <f t="shared" si="41"/>
        <v>19157.176310042385</v>
      </c>
      <c r="N332" s="31">
        <f t="shared" si="42"/>
        <v>142655.53691525053</v>
      </c>
    </row>
    <row r="333" spans="1:14" s="4" customFormat="1" ht="12.75">
      <c r="A333" s="25" t="s">
        <v>488</v>
      </c>
      <c r="B333" s="26" t="s">
        <v>192</v>
      </c>
      <c r="C333" s="59">
        <v>355</v>
      </c>
      <c r="D333" s="64">
        <v>3727100</v>
      </c>
      <c r="E333" s="27">
        <v>459350</v>
      </c>
      <c r="F333" s="28">
        <f t="shared" si="36"/>
        <v>2880.4190704256016</v>
      </c>
      <c r="G333" s="29">
        <f t="shared" si="37"/>
        <v>0.00013720240769149385</v>
      </c>
      <c r="H333" s="7">
        <f t="shared" si="38"/>
        <v>8.113856536410145</v>
      </c>
      <c r="I333" s="7">
        <f t="shared" si="43"/>
        <v>-669.5809295743985</v>
      </c>
      <c r="J333" s="7">
        <f t="shared" si="44"/>
        <v>0</v>
      </c>
      <c r="K333" s="7">
        <f t="shared" si="39"/>
        <v>0</v>
      </c>
      <c r="L333" s="30">
        <f t="shared" si="40"/>
        <v>6421.072679961912</v>
      </c>
      <c r="M333" s="10">
        <f t="shared" si="41"/>
        <v>0</v>
      </c>
      <c r="N333" s="31">
        <f t="shared" si="42"/>
        <v>6421.072679961912</v>
      </c>
    </row>
    <row r="334" spans="1:14" s="4" customFormat="1" ht="12.75">
      <c r="A334" s="25" t="s">
        <v>484</v>
      </c>
      <c r="B334" s="26" t="s">
        <v>502</v>
      </c>
      <c r="C334" s="59">
        <v>3565</v>
      </c>
      <c r="D334" s="64">
        <v>6785049</v>
      </c>
      <c r="E334" s="27">
        <v>431500</v>
      </c>
      <c r="F334" s="28">
        <f t="shared" si="36"/>
        <v>56057.24144843569</v>
      </c>
      <c r="G334" s="29">
        <f t="shared" si="37"/>
        <v>0.0026701630239284436</v>
      </c>
      <c r="H334" s="7">
        <f t="shared" si="38"/>
        <v>15.724331402085747</v>
      </c>
      <c r="I334" s="7">
        <f t="shared" si="43"/>
        <v>20407.24144843569</v>
      </c>
      <c r="J334" s="7">
        <f t="shared" si="44"/>
        <v>20407.24144843569</v>
      </c>
      <c r="K334" s="7">
        <f t="shared" si="39"/>
        <v>0.0025831038877299132</v>
      </c>
      <c r="L334" s="30">
        <f t="shared" si="40"/>
        <v>124963.62951985117</v>
      </c>
      <c r="M334" s="10">
        <f t="shared" si="41"/>
        <v>40554.73103735964</v>
      </c>
      <c r="N334" s="31">
        <f t="shared" si="42"/>
        <v>165518.3605572108</v>
      </c>
    </row>
    <row r="335" spans="1:14" s="4" customFormat="1" ht="12.75">
      <c r="A335" s="25" t="s">
        <v>496</v>
      </c>
      <c r="B335" s="26" t="s">
        <v>423</v>
      </c>
      <c r="C335" s="59">
        <v>148</v>
      </c>
      <c r="D335" s="64">
        <v>257444</v>
      </c>
      <c r="E335" s="27">
        <v>44650</v>
      </c>
      <c r="F335" s="28">
        <f t="shared" si="36"/>
        <v>853.3418141097425</v>
      </c>
      <c r="G335" s="29">
        <f t="shared" si="37"/>
        <v>4.064705468790845E-05</v>
      </c>
      <c r="H335" s="7">
        <f t="shared" si="38"/>
        <v>5.7658230683090705</v>
      </c>
      <c r="I335" s="7">
        <f t="shared" si="43"/>
        <v>-626.6581858902575</v>
      </c>
      <c r="J335" s="7">
        <f t="shared" si="44"/>
        <v>0</v>
      </c>
      <c r="K335" s="7">
        <f t="shared" si="39"/>
        <v>0</v>
      </c>
      <c r="L335" s="30">
        <f t="shared" si="40"/>
        <v>1902.2821593941155</v>
      </c>
      <c r="M335" s="10">
        <f t="shared" si="41"/>
        <v>0</v>
      </c>
      <c r="N335" s="31">
        <f t="shared" si="42"/>
        <v>1902.2821593941155</v>
      </c>
    </row>
    <row r="336" spans="1:14" s="4" customFormat="1" ht="12.75">
      <c r="A336" s="25" t="s">
        <v>495</v>
      </c>
      <c r="B336" s="26" t="s">
        <v>385</v>
      </c>
      <c r="C336" s="59">
        <v>1520</v>
      </c>
      <c r="D336" s="64">
        <v>4128950</v>
      </c>
      <c r="E336" s="27">
        <v>320850</v>
      </c>
      <c r="F336" s="28">
        <f t="shared" si="36"/>
        <v>19560.554776375255</v>
      </c>
      <c r="G336" s="29">
        <f t="shared" si="37"/>
        <v>0.0009317238726320097</v>
      </c>
      <c r="H336" s="7">
        <f t="shared" si="38"/>
        <v>12.868786037088983</v>
      </c>
      <c r="I336" s="7">
        <f t="shared" si="43"/>
        <v>4360.554776375254</v>
      </c>
      <c r="J336" s="7">
        <f t="shared" si="44"/>
        <v>4360.554776375254</v>
      </c>
      <c r="K336" s="7">
        <f t="shared" si="39"/>
        <v>0.0005519494648002796</v>
      </c>
      <c r="L336" s="30">
        <f t="shared" si="40"/>
        <v>43604.677239178054</v>
      </c>
      <c r="M336" s="10">
        <f t="shared" si="41"/>
        <v>8665.606597364389</v>
      </c>
      <c r="N336" s="31">
        <f t="shared" si="42"/>
        <v>52270.28383654244</v>
      </c>
    </row>
    <row r="337" spans="1:14" s="4" customFormat="1" ht="12.75">
      <c r="A337" s="25" t="s">
        <v>490</v>
      </c>
      <c r="B337" s="26" t="s">
        <v>238</v>
      </c>
      <c r="C337" s="59">
        <v>5014</v>
      </c>
      <c r="D337" s="64">
        <v>6442538</v>
      </c>
      <c r="E337" s="27">
        <v>431750</v>
      </c>
      <c r="F337" s="28">
        <f t="shared" si="36"/>
        <v>74818.495731326</v>
      </c>
      <c r="G337" s="29">
        <f t="shared" si="37"/>
        <v>0.0035638139809555268</v>
      </c>
      <c r="H337" s="7">
        <f t="shared" si="38"/>
        <v>14.921917776491025</v>
      </c>
      <c r="I337" s="7">
        <f t="shared" si="43"/>
        <v>24678.495731326</v>
      </c>
      <c r="J337" s="7">
        <f t="shared" si="44"/>
        <v>24678.495731326</v>
      </c>
      <c r="K337" s="7">
        <f t="shared" si="39"/>
        <v>0.003123749891820914</v>
      </c>
      <c r="L337" s="30">
        <f t="shared" si="40"/>
        <v>166786.49430871865</v>
      </c>
      <c r="M337" s="10">
        <f t="shared" si="41"/>
        <v>49042.87330158835</v>
      </c>
      <c r="N337" s="31">
        <f t="shared" si="42"/>
        <v>215829.367610307</v>
      </c>
    </row>
    <row r="338" spans="1:14" s="4" customFormat="1" ht="12.75">
      <c r="A338" s="9" t="s">
        <v>483</v>
      </c>
      <c r="B338" s="26" t="s">
        <v>57</v>
      </c>
      <c r="C338" s="8">
        <v>737</v>
      </c>
      <c r="D338" s="64">
        <v>702219</v>
      </c>
      <c r="E338" s="27">
        <v>43050</v>
      </c>
      <c r="F338" s="28">
        <f t="shared" si="36"/>
        <v>12021.728292682927</v>
      </c>
      <c r="G338" s="29">
        <f t="shared" si="37"/>
        <v>0.0005726285051033694</v>
      </c>
      <c r="H338" s="7">
        <f t="shared" si="38"/>
        <v>16.31170731707317</v>
      </c>
      <c r="I338" s="7">
        <f t="shared" si="43"/>
        <v>4651.7282926829275</v>
      </c>
      <c r="J338" s="7">
        <f t="shared" si="44"/>
        <v>4651.7282926829275</v>
      </c>
      <c r="K338" s="7">
        <f t="shared" si="39"/>
        <v>0.0005888055702116258</v>
      </c>
      <c r="L338" s="30">
        <f t="shared" si="40"/>
        <v>26799.01403883769</v>
      </c>
      <c r="M338" s="10">
        <f t="shared" si="41"/>
        <v>9244.247452322525</v>
      </c>
      <c r="N338" s="31">
        <f t="shared" si="42"/>
        <v>36043.261491160214</v>
      </c>
    </row>
    <row r="339" spans="1:14" s="4" customFormat="1" ht="12.75">
      <c r="A339" s="25" t="s">
        <v>487</v>
      </c>
      <c r="B339" s="26" t="s">
        <v>171</v>
      </c>
      <c r="C339" s="59">
        <v>6240</v>
      </c>
      <c r="D339" s="64">
        <v>6746833</v>
      </c>
      <c r="E339" s="27">
        <v>499750</v>
      </c>
      <c r="F339" s="28">
        <f t="shared" si="36"/>
        <v>84242.59713856928</v>
      </c>
      <c r="G339" s="29">
        <f t="shared" si="37"/>
        <v>0.004012710260208227</v>
      </c>
      <c r="H339" s="7">
        <f t="shared" si="38"/>
        <v>13.500416208104053</v>
      </c>
      <c r="I339" s="7">
        <f t="shared" si="43"/>
        <v>21842.59713856929</v>
      </c>
      <c r="J339" s="7">
        <f t="shared" si="44"/>
        <v>21842.59713856929</v>
      </c>
      <c r="K339" s="7">
        <f t="shared" si="39"/>
        <v>0.002764788064536846</v>
      </c>
      <c r="L339" s="30">
        <f t="shared" si="40"/>
        <v>187794.84017774503</v>
      </c>
      <c r="M339" s="10">
        <f t="shared" si="41"/>
        <v>43407.17261322848</v>
      </c>
      <c r="N339" s="31">
        <f t="shared" si="42"/>
        <v>231202.01279097353</v>
      </c>
    </row>
    <row r="340" spans="1:14" s="4" customFormat="1" ht="12.75">
      <c r="A340" s="25" t="s">
        <v>497</v>
      </c>
      <c r="B340" s="26" t="s">
        <v>456</v>
      </c>
      <c r="C340" s="59">
        <v>892</v>
      </c>
      <c r="D340" s="64">
        <v>9845896</v>
      </c>
      <c r="E340" s="27">
        <v>1303550</v>
      </c>
      <c r="F340" s="28">
        <f t="shared" si="36"/>
        <v>6737.401121552683</v>
      </c>
      <c r="G340" s="29">
        <f t="shared" si="37"/>
        <v>0.00032092123849319416</v>
      </c>
      <c r="H340" s="7">
        <f t="shared" si="38"/>
        <v>7.553140270798972</v>
      </c>
      <c r="I340" s="7">
        <f t="shared" si="43"/>
        <v>-2182.5988784473175</v>
      </c>
      <c r="J340" s="7">
        <f t="shared" si="44"/>
        <v>0</v>
      </c>
      <c r="K340" s="7">
        <f t="shared" si="39"/>
        <v>0</v>
      </c>
      <c r="L340" s="30">
        <f t="shared" si="40"/>
        <v>15019.113961481487</v>
      </c>
      <c r="M340" s="10">
        <f t="shared" si="41"/>
        <v>0</v>
      </c>
      <c r="N340" s="31">
        <f t="shared" si="42"/>
        <v>15019.113961481487</v>
      </c>
    </row>
    <row r="341" spans="1:14" s="4" customFormat="1" ht="12.75">
      <c r="A341" s="25" t="s">
        <v>497</v>
      </c>
      <c r="B341" s="26" t="s">
        <v>457</v>
      </c>
      <c r="C341" s="59">
        <v>8624</v>
      </c>
      <c r="D341" s="64">
        <v>20624523</v>
      </c>
      <c r="E341" s="27">
        <v>1494200</v>
      </c>
      <c r="F341" s="28">
        <f t="shared" si="36"/>
        <v>119037.53604069067</v>
      </c>
      <c r="G341" s="29">
        <f t="shared" si="37"/>
        <v>0.005670090410848632</v>
      </c>
      <c r="H341" s="7">
        <f t="shared" si="38"/>
        <v>13.803053808057824</v>
      </c>
      <c r="I341" s="7">
        <f t="shared" si="43"/>
        <v>32797.53604069067</v>
      </c>
      <c r="J341" s="7">
        <f t="shared" si="44"/>
        <v>32797.53604069067</v>
      </c>
      <c r="K341" s="7">
        <f t="shared" si="39"/>
        <v>0.004151440216392605</v>
      </c>
      <c r="L341" s="30">
        <f t="shared" si="40"/>
        <v>265360.23122771597</v>
      </c>
      <c r="M341" s="10">
        <f t="shared" si="41"/>
        <v>65177.61139736391</v>
      </c>
      <c r="N341" s="31">
        <f t="shared" si="42"/>
        <v>330537.84262507985</v>
      </c>
    </row>
    <row r="342" spans="1:14" s="4" customFormat="1" ht="12.75">
      <c r="A342" s="25" t="s">
        <v>491</v>
      </c>
      <c r="B342" s="26" t="s">
        <v>296</v>
      </c>
      <c r="C342" s="59">
        <v>7840</v>
      </c>
      <c r="D342" s="64">
        <v>9228937</v>
      </c>
      <c r="E342" s="27">
        <v>486950</v>
      </c>
      <c r="F342" s="28">
        <f t="shared" si="36"/>
        <v>148587.87571619262</v>
      </c>
      <c r="G342" s="29">
        <f t="shared" si="37"/>
        <v>0.007077655647868564</v>
      </c>
      <c r="H342" s="7">
        <f t="shared" si="38"/>
        <v>18.952535167881713</v>
      </c>
      <c r="I342" s="7">
        <f t="shared" si="43"/>
        <v>70187.87571619263</v>
      </c>
      <c r="J342" s="7">
        <f t="shared" si="44"/>
        <v>70187.87571619263</v>
      </c>
      <c r="K342" s="7">
        <f t="shared" si="39"/>
        <v>0.008884227448972475</v>
      </c>
      <c r="L342" s="30">
        <f t="shared" si="40"/>
        <v>331234.2843202488</v>
      </c>
      <c r="M342" s="10">
        <f t="shared" si="41"/>
        <v>139482.37094886787</v>
      </c>
      <c r="N342" s="31">
        <f t="shared" si="42"/>
        <v>470716.6552691167</v>
      </c>
    </row>
    <row r="343" spans="1:14" s="4" customFormat="1" ht="12.75">
      <c r="A343" s="9" t="s">
        <v>483</v>
      </c>
      <c r="B343" s="26" t="s">
        <v>58</v>
      </c>
      <c r="C343" s="8">
        <v>147</v>
      </c>
      <c r="D343" s="64">
        <v>433777</v>
      </c>
      <c r="E343" s="27">
        <v>43800</v>
      </c>
      <c r="F343" s="28">
        <f t="shared" si="36"/>
        <v>1455.8269178082192</v>
      </c>
      <c r="G343" s="29">
        <f t="shared" si="37"/>
        <v>6.934510341089388E-05</v>
      </c>
      <c r="H343" s="7">
        <f t="shared" si="38"/>
        <v>9.903584474885845</v>
      </c>
      <c r="I343" s="7">
        <f t="shared" si="43"/>
        <v>-14.173082191780813</v>
      </c>
      <c r="J343" s="7">
        <f t="shared" si="44"/>
        <v>0</v>
      </c>
      <c r="K343" s="7">
        <f t="shared" si="39"/>
        <v>0</v>
      </c>
      <c r="L343" s="30">
        <f t="shared" si="40"/>
        <v>3245.350839629834</v>
      </c>
      <c r="M343" s="10">
        <f t="shared" si="41"/>
        <v>0</v>
      </c>
      <c r="N343" s="31">
        <f t="shared" si="42"/>
        <v>3245.350839629834</v>
      </c>
    </row>
    <row r="344" spans="1:14" s="4" customFormat="1" ht="12.75">
      <c r="A344" s="25" t="s">
        <v>486</v>
      </c>
      <c r="B344" s="26" t="s">
        <v>140</v>
      </c>
      <c r="C344" s="59">
        <v>2225</v>
      </c>
      <c r="D344" s="64">
        <v>2780593</v>
      </c>
      <c r="E344" s="27">
        <v>220400</v>
      </c>
      <c r="F344" s="28">
        <f aca="true" t="shared" si="45" ref="F344:F407">(C344*D344)/E344</f>
        <v>28070.868534482757</v>
      </c>
      <c r="G344" s="29">
        <f aca="true" t="shared" si="46" ref="G344:G407">F344/$F$517</f>
        <v>0.0013370938931998393</v>
      </c>
      <c r="H344" s="7">
        <f aca="true" t="shared" si="47" ref="H344:H407">D344/E344</f>
        <v>12.616120689655173</v>
      </c>
      <c r="I344" s="7">
        <f t="shared" si="43"/>
        <v>5820.868534482759</v>
      </c>
      <c r="J344" s="7">
        <f t="shared" si="44"/>
        <v>5820.868534482759</v>
      </c>
      <c r="K344" s="7">
        <f aca="true" t="shared" si="48" ref="K344:K407">J344/$J$517</f>
        <v>0.0007367927791406472</v>
      </c>
      <c r="L344" s="30">
        <f aca="true" t="shared" si="49" ref="L344:L407">$A$13*G344</f>
        <v>62575.99420175248</v>
      </c>
      <c r="M344" s="10">
        <f aca="true" t="shared" si="50" ref="M344:M407">$E$13*K344</f>
        <v>11567.64663250816</v>
      </c>
      <c r="N344" s="31">
        <f aca="true" t="shared" si="51" ref="N344:N407">L344+M344</f>
        <v>74143.64083426064</v>
      </c>
    </row>
    <row r="345" spans="1:14" s="4" customFormat="1" ht="12.75">
      <c r="A345" s="25" t="s">
        <v>491</v>
      </c>
      <c r="B345" s="26" t="s">
        <v>297</v>
      </c>
      <c r="C345" s="59">
        <v>10362</v>
      </c>
      <c r="D345" s="64">
        <v>9713638.96</v>
      </c>
      <c r="E345" s="27">
        <v>419200</v>
      </c>
      <c r="F345" s="28">
        <f t="shared" si="45"/>
        <v>240106.6958576336</v>
      </c>
      <c r="G345" s="29">
        <f t="shared" si="46"/>
        <v>0.01143695273814757</v>
      </c>
      <c r="H345" s="7">
        <f t="shared" si="47"/>
        <v>23.17184866412214</v>
      </c>
      <c r="I345" s="7">
        <f aca="true" t="shared" si="52" ref="I345:I408">(H345-10)*C345</f>
        <v>136486.69585763363</v>
      </c>
      <c r="J345" s="7">
        <f aca="true" t="shared" si="53" ref="J345:J408">IF(I345&gt;0,I345,0)</f>
        <v>136486.69585763363</v>
      </c>
      <c r="K345" s="7">
        <f t="shared" si="48"/>
        <v>0.017276186768510497</v>
      </c>
      <c r="L345" s="30">
        <f t="shared" si="49"/>
        <v>535249.3881453063</v>
      </c>
      <c r="M345" s="10">
        <f t="shared" si="50"/>
        <v>271236.1322656148</v>
      </c>
      <c r="N345" s="31">
        <f t="shared" si="51"/>
        <v>806485.5204109211</v>
      </c>
    </row>
    <row r="346" spans="1:14" s="4" customFormat="1" ht="12.75">
      <c r="A346" s="25" t="s">
        <v>491</v>
      </c>
      <c r="B346" s="26" t="s">
        <v>298</v>
      </c>
      <c r="C346" s="59">
        <v>3733</v>
      </c>
      <c r="D346" s="64">
        <v>4804953</v>
      </c>
      <c r="E346" s="27">
        <v>353150</v>
      </c>
      <c r="F346" s="28">
        <f t="shared" si="45"/>
        <v>50791.135633583464</v>
      </c>
      <c r="G346" s="29">
        <f t="shared" si="46"/>
        <v>0.0024193236914249465</v>
      </c>
      <c r="H346" s="7">
        <f t="shared" si="47"/>
        <v>13.605983293218179</v>
      </c>
      <c r="I346" s="7">
        <f t="shared" si="52"/>
        <v>13461.13563358346</v>
      </c>
      <c r="J346" s="7">
        <f t="shared" si="53"/>
        <v>13461.13563358346</v>
      </c>
      <c r="K346" s="7">
        <f t="shared" si="48"/>
        <v>0.001703881040278205</v>
      </c>
      <c r="L346" s="30">
        <f t="shared" si="49"/>
        <v>113224.3487586875</v>
      </c>
      <c r="M346" s="10">
        <f t="shared" si="50"/>
        <v>26750.932332367818</v>
      </c>
      <c r="N346" s="31">
        <f t="shared" si="51"/>
        <v>139975.2810910553</v>
      </c>
    </row>
    <row r="347" spans="1:14" s="4" customFormat="1" ht="12.75">
      <c r="A347" s="25" t="s">
        <v>486</v>
      </c>
      <c r="B347" s="26" t="s">
        <v>141</v>
      </c>
      <c r="C347" s="59">
        <v>67</v>
      </c>
      <c r="D347" s="64">
        <v>142011</v>
      </c>
      <c r="E347" s="27">
        <v>15300</v>
      </c>
      <c r="F347" s="28">
        <f t="shared" si="45"/>
        <v>621.8782352941176</v>
      </c>
      <c r="G347" s="29">
        <f t="shared" si="46"/>
        <v>2.9621797761769154E-05</v>
      </c>
      <c r="H347" s="7">
        <f t="shared" si="47"/>
        <v>9.281764705882352</v>
      </c>
      <c r="I347" s="7">
        <f t="shared" si="52"/>
        <v>-48.121764705882384</v>
      </c>
      <c r="J347" s="7">
        <f t="shared" si="53"/>
        <v>0</v>
      </c>
      <c r="K347" s="7">
        <f t="shared" si="48"/>
        <v>0</v>
      </c>
      <c r="L347" s="30">
        <f t="shared" si="49"/>
        <v>1386.3001352507963</v>
      </c>
      <c r="M347" s="10">
        <f t="shared" si="50"/>
        <v>0</v>
      </c>
      <c r="N347" s="31">
        <f t="shared" si="51"/>
        <v>1386.3001352507963</v>
      </c>
    </row>
    <row r="348" spans="1:14" s="4" customFormat="1" ht="12.75">
      <c r="A348" s="25" t="s">
        <v>486</v>
      </c>
      <c r="B348" s="26" t="s">
        <v>142</v>
      </c>
      <c r="C348" s="59">
        <v>672</v>
      </c>
      <c r="D348" s="64">
        <v>1128683</v>
      </c>
      <c r="E348" s="27">
        <v>140800</v>
      </c>
      <c r="F348" s="28">
        <f t="shared" si="45"/>
        <v>5386.896136363636</v>
      </c>
      <c r="G348" s="29">
        <f t="shared" si="46"/>
        <v>0.00025659291298328</v>
      </c>
      <c r="H348" s="7">
        <f t="shared" si="47"/>
        <v>8.016214488636363</v>
      </c>
      <c r="I348" s="7">
        <f t="shared" si="52"/>
        <v>-1333.103863636364</v>
      </c>
      <c r="J348" s="7">
        <f t="shared" si="53"/>
        <v>0</v>
      </c>
      <c r="K348" s="7">
        <f t="shared" si="48"/>
        <v>0</v>
      </c>
      <c r="L348" s="30">
        <f t="shared" si="49"/>
        <v>12008.548327617504</v>
      </c>
      <c r="M348" s="10">
        <f t="shared" si="50"/>
        <v>0</v>
      </c>
      <c r="N348" s="31">
        <f t="shared" si="51"/>
        <v>12008.548327617504</v>
      </c>
    </row>
    <row r="349" spans="1:14" s="4" customFormat="1" ht="12.75">
      <c r="A349" s="25" t="s">
        <v>490</v>
      </c>
      <c r="B349" s="26" t="s">
        <v>239</v>
      </c>
      <c r="C349" s="59">
        <v>1770</v>
      </c>
      <c r="D349" s="64">
        <v>3111987</v>
      </c>
      <c r="E349" s="27">
        <v>273150</v>
      </c>
      <c r="F349" s="28">
        <f t="shared" si="45"/>
        <v>20165.539044481055</v>
      </c>
      <c r="G349" s="29">
        <f t="shared" si="46"/>
        <v>0.0009605409635379268</v>
      </c>
      <c r="H349" s="7">
        <f t="shared" si="47"/>
        <v>11.392959912136188</v>
      </c>
      <c r="I349" s="7">
        <f t="shared" si="52"/>
        <v>2465.539044481053</v>
      </c>
      <c r="J349" s="7">
        <f t="shared" si="53"/>
        <v>2465.539044481053</v>
      </c>
      <c r="K349" s="7">
        <f t="shared" si="48"/>
        <v>0.0003120825275302997</v>
      </c>
      <c r="L349" s="30">
        <f t="shared" si="49"/>
        <v>44953.31709357497</v>
      </c>
      <c r="M349" s="10">
        <f t="shared" si="50"/>
        <v>4899.695682225705</v>
      </c>
      <c r="N349" s="31">
        <f t="shared" si="51"/>
        <v>49853.01277580068</v>
      </c>
    </row>
    <row r="350" spans="1:14" s="4" customFormat="1" ht="12.75">
      <c r="A350" s="25" t="s">
        <v>488</v>
      </c>
      <c r="B350" s="26" t="s">
        <v>193</v>
      </c>
      <c r="C350" s="59">
        <v>1580</v>
      </c>
      <c r="D350" s="64">
        <v>3422457</v>
      </c>
      <c r="E350" s="27">
        <v>356850</v>
      </c>
      <c r="F350" s="28">
        <f t="shared" si="45"/>
        <v>15153.37553593947</v>
      </c>
      <c r="G350" s="29">
        <f t="shared" si="46"/>
        <v>0.000721797612552634</v>
      </c>
      <c r="H350" s="7">
        <f t="shared" si="47"/>
        <v>9.590744010088272</v>
      </c>
      <c r="I350" s="7">
        <f t="shared" si="52"/>
        <v>-646.6244640605296</v>
      </c>
      <c r="J350" s="7">
        <f t="shared" si="53"/>
        <v>0</v>
      </c>
      <c r="K350" s="7">
        <f t="shared" si="48"/>
        <v>0</v>
      </c>
      <c r="L350" s="30">
        <f t="shared" si="49"/>
        <v>33780.12826746327</v>
      </c>
      <c r="M350" s="10">
        <f t="shared" si="50"/>
        <v>0</v>
      </c>
      <c r="N350" s="31">
        <f t="shared" si="51"/>
        <v>33780.12826746327</v>
      </c>
    </row>
    <row r="351" spans="1:14" s="4" customFormat="1" ht="12.75">
      <c r="A351" s="9" t="s">
        <v>483</v>
      </c>
      <c r="B351" s="26" t="s">
        <v>59</v>
      </c>
      <c r="C351" s="8">
        <v>66</v>
      </c>
      <c r="D351" s="64">
        <v>177094</v>
      </c>
      <c r="E351" s="27">
        <v>9150</v>
      </c>
      <c r="F351" s="28">
        <f t="shared" si="45"/>
        <v>1277.399344262295</v>
      </c>
      <c r="G351" s="29">
        <f t="shared" si="46"/>
        <v>6.084609958870537E-05</v>
      </c>
      <c r="H351" s="7">
        <f t="shared" si="47"/>
        <v>19.354535519125683</v>
      </c>
      <c r="I351" s="7">
        <f t="shared" si="52"/>
        <v>617.3993442622951</v>
      </c>
      <c r="J351" s="7">
        <f t="shared" si="53"/>
        <v>617.3993442622951</v>
      </c>
      <c r="K351" s="7">
        <f t="shared" si="48"/>
        <v>7.814905559262068E-05</v>
      </c>
      <c r="L351" s="30">
        <f t="shared" si="49"/>
        <v>2847.5974607514113</v>
      </c>
      <c r="M351" s="10">
        <f t="shared" si="50"/>
        <v>1226.9401728041446</v>
      </c>
      <c r="N351" s="31">
        <f t="shared" si="51"/>
        <v>4074.5376335555557</v>
      </c>
    </row>
    <row r="352" spans="1:14" s="4" customFormat="1" ht="12.75">
      <c r="A352" s="25" t="s">
        <v>490</v>
      </c>
      <c r="B352" s="26" t="s">
        <v>240</v>
      </c>
      <c r="C352" s="59">
        <v>4110</v>
      </c>
      <c r="D352" s="64">
        <v>4860649</v>
      </c>
      <c r="E352" s="27">
        <v>425350</v>
      </c>
      <c r="F352" s="28">
        <f t="shared" si="45"/>
        <v>46966.65661220172</v>
      </c>
      <c r="G352" s="29">
        <f t="shared" si="46"/>
        <v>0.002237153070737571</v>
      </c>
      <c r="H352" s="7">
        <f t="shared" si="47"/>
        <v>11.427410367932291</v>
      </c>
      <c r="I352" s="7">
        <f t="shared" si="52"/>
        <v>5866.656612201716</v>
      </c>
      <c r="J352" s="7">
        <f t="shared" si="53"/>
        <v>5866.656612201716</v>
      </c>
      <c r="K352" s="7">
        <f t="shared" si="48"/>
        <v>0.0007425885336460452</v>
      </c>
      <c r="L352" s="30">
        <f t="shared" si="49"/>
        <v>104698.76371051832</v>
      </c>
      <c r="M352" s="10">
        <f t="shared" si="50"/>
        <v>11658.639978242909</v>
      </c>
      <c r="N352" s="31">
        <f t="shared" si="51"/>
        <v>116357.40368876123</v>
      </c>
    </row>
    <row r="353" spans="1:14" s="4" customFormat="1" ht="12.75">
      <c r="A353" s="25" t="s">
        <v>495</v>
      </c>
      <c r="B353" s="26" t="s">
        <v>386</v>
      </c>
      <c r="C353" s="59">
        <v>1535</v>
      </c>
      <c r="D353" s="64">
        <v>2132405</v>
      </c>
      <c r="E353" s="27">
        <v>168350</v>
      </c>
      <c r="F353" s="28">
        <f t="shared" si="45"/>
        <v>19443.07499257499</v>
      </c>
      <c r="G353" s="29">
        <f t="shared" si="46"/>
        <v>0.0009261279823124492</v>
      </c>
      <c r="H353" s="7">
        <f t="shared" si="47"/>
        <v>12.666498366498367</v>
      </c>
      <c r="I353" s="7">
        <f t="shared" si="52"/>
        <v>4093.074992574993</v>
      </c>
      <c r="J353" s="7">
        <f t="shared" si="53"/>
        <v>4093.074992574993</v>
      </c>
      <c r="K353" s="7">
        <f t="shared" si="48"/>
        <v>0.0005180924601105755</v>
      </c>
      <c r="L353" s="30">
        <f t="shared" si="49"/>
        <v>43342.789572222624</v>
      </c>
      <c r="M353" s="10">
        <f t="shared" si="50"/>
        <v>8134.051623736034</v>
      </c>
      <c r="N353" s="31">
        <f t="shared" si="51"/>
        <v>51476.84119595866</v>
      </c>
    </row>
    <row r="354" spans="1:14" s="4" customFormat="1" ht="12.75">
      <c r="A354" s="25" t="s">
        <v>494</v>
      </c>
      <c r="B354" s="26" t="s">
        <v>362</v>
      </c>
      <c r="C354" s="59">
        <v>1986</v>
      </c>
      <c r="D354" s="64">
        <v>1524718</v>
      </c>
      <c r="E354" s="27">
        <v>119750</v>
      </c>
      <c r="F354" s="28">
        <f t="shared" si="45"/>
        <v>25286.763657620042</v>
      </c>
      <c r="G354" s="29">
        <f t="shared" si="46"/>
        <v>0.0012044791996320893</v>
      </c>
      <c r="H354" s="7">
        <f t="shared" si="47"/>
        <v>12.732509394572025</v>
      </c>
      <c r="I354" s="7">
        <f t="shared" si="52"/>
        <v>5426.763657620042</v>
      </c>
      <c r="J354" s="7">
        <f t="shared" si="53"/>
        <v>5426.763657620042</v>
      </c>
      <c r="K354" s="7">
        <f t="shared" si="48"/>
        <v>0.0006869078477465787</v>
      </c>
      <c r="L354" s="30">
        <f t="shared" si="49"/>
        <v>56369.62654278178</v>
      </c>
      <c r="M354" s="10">
        <f t="shared" si="50"/>
        <v>10784.453209621286</v>
      </c>
      <c r="N354" s="31">
        <f t="shared" si="51"/>
        <v>67154.07975240306</v>
      </c>
    </row>
    <row r="355" spans="1:14" s="4" customFormat="1" ht="12.75">
      <c r="A355" s="25" t="s">
        <v>490</v>
      </c>
      <c r="B355" s="26" t="s">
        <v>241</v>
      </c>
      <c r="C355" s="59">
        <v>5183</v>
      </c>
      <c r="D355" s="64">
        <v>5770763</v>
      </c>
      <c r="E355" s="27">
        <v>336800</v>
      </c>
      <c r="F355" s="28">
        <f t="shared" si="45"/>
        <v>88806.01136876484</v>
      </c>
      <c r="G355" s="29">
        <f t="shared" si="46"/>
        <v>0.004230078429342013</v>
      </c>
      <c r="H355" s="7">
        <f t="shared" si="47"/>
        <v>17.134094418052257</v>
      </c>
      <c r="I355" s="7">
        <f t="shared" si="52"/>
        <v>36976.01136876485</v>
      </c>
      <c r="J355" s="7">
        <f t="shared" si="53"/>
        <v>36976.01136876485</v>
      </c>
      <c r="K355" s="7">
        <f t="shared" si="48"/>
        <v>0.004680342463764178</v>
      </c>
      <c r="L355" s="30">
        <f t="shared" si="49"/>
        <v>197967.6704932062</v>
      </c>
      <c r="M355" s="10">
        <f t="shared" si="50"/>
        <v>73481.3766810976</v>
      </c>
      <c r="N355" s="31">
        <f t="shared" si="51"/>
        <v>271449.0471743038</v>
      </c>
    </row>
    <row r="356" spans="1:14" s="4" customFormat="1" ht="12.75">
      <c r="A356" s="25" t="s">
        <v>492</v>
      </c>
      <c r="B356" s="26" t="s">
        <v>324</v>
      </c>
      <c r="C356" s="59">
        <v>843</v>
      </c>
      <c r="D356" s="64">
        <v>753639</v>
      </c>
      <c r="E356" s="27">
        <v>58650</v>
      </c>
      <c r="F356" s="28">
        <f t="shared" si="45"/>
        <v>10832.355959079285</v>
      </c>
      <c r="G356" s="29">
        <f t="shared" si="46"/>
        <v>0.0005159753779637971</v>
      </c>
      <c r="H356" s="7">
        <f t="shared" si="47"/>
        <v>12.849769820971867</v>
      </c>
      <c r="I356" s="7">
        <f t="shared" si="52"/>
        <v>2402.355959079284</v>
      </c>
      <c r="J356" s="7">
        <f t="shared" si="53"/>
        <v>2402.355959079284</v>
      </c>
      <c r="K356" s="7">
        <f t="shared" si="48"/>
        <v>0.00030408495108409205</v>
      </c>
      <c r="L356" s="30">
        <f t="shared" si="49"/>
        <v>24147.647688705703</v>
      </c>
      <c r="M356" s="10">
        <f t="shared" si="50"/>
        <v>4774.133732020246</v>
      </c>
      <c r="N356" s="31">
        <f t="shared" si="51"/>
        <v>28921.78142072595</v>
      </c>
    </row>
    <row r="357" spans="1:14" s="4" customFormat="1" ht="12.75">
      <c r="A357" s="25" t="s">
        <v>497</v>
      </c>
      <c r="B357" s="26" t="s">
        <v>458</v>
      </c>
      <c r="C357" s="59">
        <v>1898</v>
      </c>
      <c r="D357" s="64">
        <v>2879293</v>
      </c>
      <c r="E357" s="27">
        <v>181400</v>
      </c>
      <c r="F357" s="28">
        <f t="shared" si="45"/>
        <v>30126.229955898565</v>
      </c>
      <c r="G357" s="29">
        <f t="shared" si="46"/>
        <v>0.0014349965000079496</v>
      </c>
      <c r="H357" s="7">
        <f t="shared" si="47"/>
        <v>15.872618522601984</v>
      </c>
      <c r="I357" s="7">
        <f t="shared" si="52"/>
        <v>11146.229955898565</v>
      </c>
      <c r="J357" s="7">
        <f t="shared" si="53"/>
        <v>11146.229955898565</v>
      </c>
      <c r="K357" s="7">
        <f t="shared" si="48"/>
        <v>0.0014108653541128281</v>
      </c>
      <c r="L357" s="30">
        <f t="shared" si="49"/>
        <v>67157.83620037204</v>
      </c>
      <c r="M357" s="10">
        <f t="shared" si="50"/>
        <v>22150.5860595714</v>
      </c>
      <c r="N357" s="31">
        <f t="shared" si="51"/>
        <v>89308.42225994344</v>
      </c>
    </row>
    <row r="358" spans="1:14" s="4" customFormat="1" ht="12.75">
      <c r="A358" s="25" t="s">
        <v>491</v>
      </c>
      <c r="B358" s="26" t="s">
        <v>299</v>
      </c>
      <c r="C358" s="59">
        <v>374</v>
      </c>
      <c r="D358" s="64">
        <v>321706</v>
      </c>
      <c r="E358" s="27">
        <v>16150</v>
      </c>
      <c r="F358" s="28">
        <f t="shared" si="45"/>
        <v>7450.033684210526</v>
      </c>
      <c r="G358" s="29">
        <f t="shared" si="46"/>
        <v>0.00035486591841838594</v>
      </c>
      <c r="H358" s="7">
        <f t="shared" si="47"/>
        <v>19.91987616099071</v>
      </c>
      <c r="I358" s="7">
        <f t="shared" si="52"/>
        <v>3710.0336842105257</v>
      </c>
      <c r="J358" s="7">
        <f t="shared" si="53"/>
        <v>3710.0336842105257</v>
      </c>
      <c r="K358" s="7">
        <f t="shared" si="48"/>
        <v>0.0004696079309645133</v>
      </c>
      <c r="L358" s="30">
        <f t="shared" si="49"/>
        <v>16607.72498198046</v>
      </c>
      <c r="M358" s="10">
        <f t="shared" si="50"/>
        <v>7372.844516142859</v>
      </c>
      <c r="N358" s="31">
        <f t="shared" si="51"/>
        <v>23980.569498123317</v>
      </c>
    </row>
    <row r="359" spans="1:14" s="4" customFormat="1" ht="12.75">
      <c r="A359" s="25" t="s">
        <v>491</v>
      </c>
      <c r="B359" s="26" t="s">
        <v>300</v>
      </c>
      <c r="C359" s="59">
        <v>1017</v>
      </c>
      <c r="D359" s="64">
        <v>700049</v>
      </c>
      <c r="E359" s="27">
        <v>38150</v>
      </c>
      <c r="F359" s="28">
        <f t="shared" si="45"/>
        <v>18661.856697247706</v>
      </c>
      <c r="G359" s="29">
        <f t="shared" si="46"/>
        <v>0.000888916372324146</v>
      </c>
      <c r="H359" s="7">
        <f t="shared" si="47"/>
        <v>18.349908256880735</v>
      </c>
      <c r="I359" s="7">
        <f t="shared" si="52"/>
        <v>8491.856697247707</v>
      </c>
      <c r="J359" s="7">
        <f t="shared" si="53"/>
        <v>8491.856697247707</v>
      </c>
      <c r="K359" s="7">
        <f t="shared" si="48"/>
        <v>0.0010748806056973125</v>
      </c>
      <c r="L359" s="30">
        <f t="shared" si="49"/>
        <v>41601.28622477003</v>
      </c>
      <c r="M359" s="10">
        <f t="shared" si="50"/>
        <v>16875.625509447807</v>
      </c>
      <c r="N359" s="31">
        <f t="shared" si="51"/>
        <v>58476.911734217836</v>
      </c>
    </row>
    <row r="360" spans="1:14" s="4" customFormat="1" ht="12.75">
      <c r="A360" s="25" t="s">
        <v>496</v>
      </c>
      <c r="B360" s="26" t="s">
        <v>424</v>
      </c>
      <c r="C360" s="59">
        <v>840</v>
      </c>
      <c r="D360" s="64">
        <v>1182495</v>
      </c>
      <c r="E360" s="27">
        <v>71050</v>
      </c>
      <c r="F360" s="28">
        <f t="shared" si="45"/>
        <v>13980.236453201971</v>
      </c>
      <c r="G360" s="29">
        <f t="shared" si="46"/>
        <v>0.0006659177205045671</v>
      </c>
      <c r="H360" s="7">
        <f t="shared" si="47"/>
        <v>16.643138634764252</v>
      </c>
      <c r="I360" s="7">
        <f t="shared" si="52"/>
        <v>5580.236453201972</v>
      </c>
      <c r="J360" s="7">
        <f t="shared" si="53"/>
        <v>5580.236453201972</v>
      </c>
      <c r="K360" s="7">
        <f t="shared" si="48"/>
        <v>0.000706334097782879</v>
      </c>
      <c r="L360" s="30">
        <f t="shared" si="49"/>
        <v>31164.949319613737</v>
      </c>
      <c r="M360" s="10">
        <f t="shared" si="50"/>
        <v>11089.4453351912</v>
      </c>
      <c r="N360" s="31">
        <f t="shared" si="51"/>
        <v>42254.394654804935</v>
      </c>
    </row>
    <row r="361" spans="1:14" s="4" customFormat="1" ht="12.75">
      <c r="A361" s="25" t="s">
        <v>486</v>
      </c>
      <c r="B361" s="26" t="s">
        <v>143</v>
      </c>
      <c r="C361" s="59">
        <v>1263</v>
      </c>
      <c r="D361" s="64">
        <v>1718234</v>
      </c>
      <c r="E361" s="27">
        <v>176700</v>
      </c>
      <c r="F361" s="28">
        <f t="shared" si="45"/>
        <v>12281.434872665535</v>
      </c>
      <c r="G361" s="29">
        <f t="shared" si="46"/>
        <v>0.0005849990550809019</v>
      </c>
      <c r="H361" s="7">
        <f t="shared" si="47"/>
        <v>9.724018109790606</v>
      </c>
      <c r="I361" s="7">
        <f t="shared" si="52"/>
        <v>-348.56512733446465</v>
      </c>
      <c r="J361" s="7">
        <f t="shared" si="53"/>
        <v>0</v>
      </c>
      <c r="K361" s="7">
        <f t="shared" si="48"/>
        <v>0</v>
      </c>
      <c r="L361" s="30">
        <f t="shared" si="49"/>
        <v>27377.955777786206</v>
      </c>
      <c r="M361" s="10">
        <f t="shared" si="50"/>
        <v>0</v>
      </c>
      <c r="N361" s="31">
        <f t="shared" si="51"/>
        <v>27377.955777786206</v>
      </c>
    </row>
    <row r="362" spans="1:14" s="4" customFormat="1" ht="12.75">
      <c r="A362" s="25" t="s">
        <v>491</v>
      </c>
      <c r="B362" s="26" t="s">
        <v>310</v>
      </c>
      <c r="C362" s="59">
        <v>631</v>
      </c>
      <c r="D362" s="64">
        <v>131809</v>
      </c>
      <c r="E362" s="27">
        <v>8900</v>
      </c>
      <c r="F362" s="28">
        <f t="shared" si="45"/>
        <v>9345.11</v>
      </c>
      <c r="G362" s="29">
        <f t="shared" si="46"/>
        <v>0.0004451336978380741</v>
      </c>
      <c r="H362" s="7">
        <f t="shared" si="47"/>
        <v>14.81</v>
      </c>
      <c r="I362" s="7">
        <f t="shared" si="52"/>
        <v>3035.11</v>
      </c>
      <c r="J362" s="7">
        <f t="shared" si="53"/>
        <v>3035.11</v>
      </c>
      <c r="K362" s="7">
        <f t="shared" si="48"/>
        <v>0.00038417757052063055</v>
      </c>
      <c r="L362" s="30">
        <f t="shared" si="49"/>
        <v>20832.25705882187</v>
      </c>
      <c r="M362" s="10">
        <f t="shared" si="50"/>
        <v>6031.5878571738995</v>
      </c>
      <c r="N362" s="31">
        <f t="shared" si="51"/>
        <v>26863.844915995767</v>
      </c>
    </row>
    <row r="363" spans="1:14" s="4" customFormat="1" ht="12.75">
      <c r="A363" s="9" t="s">
        <v>483</v>
      </c>
      <c r="B363" s="26" t="s">
        <v>60</v>
      </c>
      <c r="C363" s="8">
        <v>386</v>
      </c>
      <c r="D363" s="64">
        <v>381885</v>
      </c>
      <c r="E363" s="27">
        <v>23350</v>
      </c>
      <c r="F363" s="28">
        <f t="shared" si="45"/>
        <v>6312.959743040685</v>
      </c>
      <c r="G363" s="29">
        <f t="shared" si="46"/>
        <v>0.0003007039098226343</v>
      </c>
      <c r="H363" s="7">
        <f t="shared" si="47"/>
        <v>16.354817987152035</v>
      </c>
      <c r="I363" s="7">
        <f t="shared" si="52"/>
        <v>2452.9597430406857</v>
      </c>
      <c r="J363" s="7">
        <f t="shared" si="53"/>
        <v>2452.9597430406857</v>
      </c>
      <c r="K363" s="7">
        <f t="shared" si="48"/>
        <v>0.00031049026712912575</v>
      </c>
      <c r="L363" s="30">
        <f t="shared" si="49"/>
        <v>14072.942979699286</v>
      </c>
      <c r="M363" s="10">
        <f t="shared" si="50"/>
        <v>4874.697193927274</v>
      </c>
      <c r="N363" s="31">
        <f t="shared" si="51"/>
        <v>18947.64017362656</v>
      </c>
    </row>
    <row r="364" spans="1:14" s="4" customFormat="1" ht="12.75">
      <c r="A364" s="25" t="s">
        <v>496</v>
      </c>
      <c r="B364" s="26" t="s">
        <v>425</v>
      </c>
      <c r="C364" s="59">
        <v>889</v>
      </c>
      <c r="D364" s="64">
        <v>1292153</v>
      </c>
      <c r="E364" s="27">
        <v>99300</v>
      </c>
      <c r="F364" s="28">
        <f t="shared" si="45"/>
        <v>11568.217693857</v>
      </c>
      <c r="G364" s="29">
        <f t="shared" si="46"/>
        <v>0.0005510265282551414</v>
      </c>
      <c r="H364" s="7">
        <f t="shared" si="47"/>
        <v>13.012618328298087</v>
      </c>
      <c r="I364" s="7">
        <f t="shared" si="52"/>
        <v>2678.2176938569996</v>
      </c>
      <c r="J364" s="7">
        <f t="shared" si="53"/>
        <v>2678.2176938569996</v>
      </c>
      <c r="K364" s="7">
        <f t="shared" si="48"/>
        <v>0.0003390029247544069</v>
      </c>
      <c r="L364" s="30">
        <f t="shared" si="49"/>
        <v>25788.041522340616</v>
      </c>
      <c r="M364" s="10">
        <f t="shared" si="50"/>
        <v>5322.345918644189</v>
      </c>
      <c r="N364" s="31">
        <f t="shared" si="51"/>
        <v>31110.387440984807</v>
      </c>
    </row>
    <row r="365" spans="1:14" s="4" customFormat="1" ht="12.75">
      <c r="A365" s="25" t="s">
        <v>490</v>
      </c>
      <c r="B365" s="26" t="s">
        <v>242</v>
      </c>
      <c r="C365" s="59">
        <v>1541</v>
      </c>
      <c r="D365" s="64">
        <v>1934798</v>
      </c>
      <c r="E365" s="27">
        <v>125500</v>
      </c>
      <c r="F365" s="28">
        <f t="shared" si="45"/>
        <v>23757.161099601595</v>
      </c>
      <c r="G365" s="29">
        <f t="shared" si="46"/>
        <v>0.0011316199563622584</v>
      </c>
      <c r="H365" s="7">
        <f t="shared" si="47"/>
        <v>15.416717131474103</v>
      </c>
      <c r="I365" s="7">
        <f t="shared" si="52"/>
        <v>8347.161099601593</v>
      </c>
      <c r="J365" s="7">
        <f t="shared" si="53"/>
        <v>8347.161099601593</v>
      </c>
      <c r="K365" s="7">
        <f t="shared" si="48"/>
        <v>0.0010565653541351895</v>
      </c>
      <c r="L365" s="30">
        <f t="shared" si="49"/>
        <v>52959.81395775369</v>
      </c>
      <c r="M365" s="10">
        <f t="shared" si="50"/>
        <v>16588.076059922474</v>
      </c>
      <c r="N365" s="31">
        <f t="shared" si="51"/>
        <v>69547.89001767617</v>
      </c>
    </row>
    <row r="366" spans="1:14" s="4" customFormat="1" ht="12.75">
      <c r="A366" s="25" t="s">
        <v>485</v>
      </c>
      <c r="B366" s="26" t="s">
        <v>113</v>
      </c>
      <c r="C366" s="60">
        <v>1028</v>
      </c>
      <c r="D366" s="64">
        <v>1644308</v>
      </c>
      <c r="E366" s="27">
        <v>79050</v>
      </c>
      <c r="F366" s="28">
        <f t="shared" si="45"/>
        <v>21383.28430107527</v>
      </c>
      <c r="G366" s="29">
        <f t="shared" si="46"/>
        <v>0.0010185455722683278</v>
      </c>
      <c r="H366" s="7">
        <f t="shared" si="47"/>
        <v>20.800860215053763</v>
      </c>
      <c r="I366" s="7">
        <f t="shared" si="52"/>
        <v>11103.28430107527</v>
      </c>
      <c r="J366" s="7">
        <f t="shared" si="53"/>
        <v>11103.28430107527</v>
      </c>
      <c r="K366" s="7">
        <f t="shared" si="48"/>
        <v>0.0014054293872666737</v>
      </c>
      <c r="L366" s="30">
        <f t="shared" si="49"/>
        <v>47667.93278215774</v>
      </c>
      <c r="M366" s="10">
        <f t="shared" si="50"/>
        <v>22065.241380086776</v>
      </c>
      <c r="N366" s="31">
        <f t="shared" si="51"/>
        <v>69733.17416224451</v>
      </c>
    </row>
    <row r="367" spans="1:14" s="4" customFormat="1" ht="12.75">
      <c r="A367" s="25" t="s">
        <v>493</v>
      </c>
      <c r="B367" s="26" t="s">
        <v>335</v>
      </c>
      <c r="C367" s="59">
        <v>2216</v>
      </c>
      <c r="D367" s="64">
        <v>4698978</v>
      </c>
      <c r="E367" s="27">
        <v>629500</v>
      </c>
      <c r="F367" s="28">
        <f t="shared" si="45"/>
        <v>16541.59689912629</v>
      </c>
      <c r="G367" s="29">
        <f t="shared" si="46"/>
        <v>0.0007879224745192839</v>
      </c>
      <c r="H367" s="7">
        <f t="shared" si="47"/>
        <v>7.464619539316918</v>
      </c>
      <c r="I367" s="7">
        <f t="shared" si="52"/>
        <v>-5618.403100873709</v>
      </c>
      <c r="J367" s="7">
        <f t="shared" si="53"/>
        <v>0</v>
      </c>
      <c r="K367" s="7">
        <f t="shared" si="48"/>
        <v>0</v>
      </c>
      <c r="L367" s="30">
        <f t="shared" si="49"/>
        <v>36874.77180750249</v>
      </c>
      <c r="M367" s="10">
        <f t="shared" si="50"/>
        <v>0</v>
      </c>
      <c r="N367" s="31">
        <f t="shared" si="51"/>
        <v>36874.77180750249</v>
      </c>
    </row>
    <row r="368" spans="1:14" s="4" customFormat="1" ht="12.75">
      <c r="A368" s="25" t="s">
        <v>494</v>
      </c>
      <c r="B368" s="26" t="s">
        <v>363</v>
      </c>
      <c r="C368" s="59">
        <v>4215</v>
      </c>
      <c r="D368" s="64">
        <v>4157827</v>
      </c>
      <c r="E368" s="27">
        <v>245550</v>
      </c>
      <c r="F368" s="28">
        <f t="shared" si="45"/>
        <v>71371.37367135003</v>
      </c>
      <c r="G368" s="29">
        <f t="shared" si="46"/>
        <v>0.0033996179266066423</v>
      </c>
      <c r="H368" s="7">
        <f t="shared" si="47"/>
        <v>16.932710242313174</v>
      </c>
      <c r="I368" s="7">
        <f t="shared" si="52"/>
        <v>29221.37367135003</v>
      </c>
      <c r="J368" s="7">
        <f t="shared" si="53"/>
        <v>29221.37367135003</v>
      </c>
      <c r="K368" s="7">
        <f t="shared" si="48"/>
        <v>0.003698777423004363</v>
      </c>
      <c r="L368" s="30">
        <f t="shared" si="49"/>
        <v>159102.11896519086</v>
      </c>
      <c r="M368" s="10">
        <f t="shared" si="50"/>
        <v>58070.805541168505</v>
      </c>
      <c r="N368" s="31">
        <f t="shared" si="51"/>
        <v>217172.92450635938</v>
      </c>
    </row>
    <row r="369" spans="1:14" s="4" customFormat="1" ht="12.75">
      <c r="A369" s="25" t="s">
        <v>487</v>
      </c>
      <c r="B369" s="26" t="s">
        <v>172</v>
      </c>
      <c r="C369" s="59">
        <v>2666</v>
      </c>
      <c r="D369" s="64">
        <v>2343020</v>
      </c>
      <c r="E369" s="27">
        <v>177500</v>
      </c>
      <c r="F369" s="28">
        <f t="shared" si="45"/>
        <v>35191.500394366194</v>
      </c>
      <c r="G369" s="29">
        <f t="shared" si="46"/>
        <v>0.0016762694824367255</v>
      </c>
      <c r="H369" s="7">
        <f t="shared" si="47"/>
        <v>13.200112676056339</v>
      </c>
      <c r="I369" s="7">
        <f t="shared" si="52"/>
        <v>8531.5003943662</v>
      </c>
      <c r="J369" s="7">
        <f t="shared" si="53"/>
        <v>8531.5003943662</v>
      </c>
      <c r="K369" s="7">
        <f t="shared" si="48"/>
        <v>0.0010798986179754303</v>
      </c>
      <c r="L369" s="30">
        <f t="shared" si="49"/>
        <v>78449.41177803876</v>
      </c>
      <c r="M369" s="10">
        <f t="shared" si="50"/>
        <v>16954.408302214255</v>
      </c>
      <c r="N369" s="31">
        <f t="shared" si="51"/>
        <v>95403.82008025302</v>
      </c>
    </row>
    <row r="370" spans="1:14" s="4" customFormat="1" ht="12.75">
      <c r="A370" s="25" t="s">
        <v>496</v>
      </c>
      <c r="B370" s="33" t="s">
        <v>472</v>
      </c>
      <c r="C370" s="59">
        <v>749</v>
      </c>
      <c r="D370" s="64">
        <v>26380.3125</v>
      </c>
      <c r="E370" s="27">
        <v>1781.25</v>
      </c>
      <c r="F370" s="28">
        <f t="shared" si="45"/>
        <v>11092.69</v>
      </c>
      <c r="G370" s="29">
        <f t="shared" si="46"/>
        <v>0.0005283758156588233</v>
      </c>
      <c r="H370" s="7">
        <f t="shared" si="47"/>
        <v>14.81</v>
      </c>
      <c r="I370" s="7">
        <f t="shared" si="52"/>
        <v>3602.6900000000005</v>
      </c>
      <c r="J370" s="7">
        <f t="shared" si="53"/>
        <v>3602.6900000000005</v>
      </c>
      <c r="K370" s="7">
        <f t="shared" si="48"/>
        <v>0.00045602060272575647</v>
      </c>
      <c r="L370" s="30">
        <f t="shared" si="49"/>
        <v>24727.98817283293</v>
      </c>
      <c r="M370" s="10">
        <f t="shared" si="50"/>
        <v>7159.523462794376</v>
      </c>
      <c r="N370" s="31">
        <f t="shared" si="51"/>
        <v>31887.511635627307</v>
      </c>
    </row>
    <row r="371" spans="1:14" s="4" customFormat="1" ht="12.75">
      <c r="A371" s="25" t="s">
        <v>494</v>
      </c>
      <c r="B371" s="26" t="s">
        <v>364</v>
      </c>
      <c r="C371" s="59">
        <v>93</v>
      </c>
      <c r="D371" s="64">
        <v>815940</v>
      </c>
      <c r="E371" s="27">
        <v>102650</v>
      </c>
      <c r="F371" s="28">
        <f t="shared" si="45"/>
        <v>739.2344861178763</v>
      </c>
      <c r="G371" s="29">
        <f t="shared" si="46"/>
        <v>3.521180386053013E-05</v>
      </c>
      <c r="H371" s="7">
        <f t="shared" si="47"/>
        <v>7.948757915245982</v>
      </c>
      <c r="I371" s="7">
        <f t="shared" si="52"/>
        <v>-190.76551388212368</v>
      </c>
      <c r="J371" s="7">
        <f t="shared" si="53"/>
        <v>0</v>
      </c>
      <c r="K371" s="7">
        <f t="shared" si="48"/>
        <v>0</v>
      </c>
      <c r="L371" s="30">
        <f t="shared" si="49"/>
        <v>1647.91242067281</v>
      </c>
      <c r="M371" s="10">
        <f t="shared" si="50"/>
        <v>0</v>
      </c>
      <c r="N371" s="31">
        <f t="shared" si="51"/>
        <v>1647.91242067281</v>
      </c>
    </row>
    <row r="372" spans="1:14" s="4" customFormat="1" ht="12.75">
      <c r="A372" s="25" t="s">
        <v>491</v>
      </c>
      <c r="B372" s="26" t="s">
        <v>301</v>
      </c>
      <c r="C372" s="59">
        <v>1380</v>
      </c>
      <c r="D372" s="64">
        <v>935427</v>
      </c>
      <c r="E372" s="27">
        <v>74400</v>
      </c>
      <c r="F372" s="28">
        <f t="shared" si="45"/>
        <v>17350.662096774195</v>
      </c>
      <c r="G372" s="29">
        <f t="shared" si="46"/>
        <v>0.0008264605102642997</v>
      </c>
      <c r="H372" s="7">
        <f t="shared" si="47"/>
        <v>12.572943548387096</v>
      </c>
      <c r="I372" s="7">
        <f t="shared" si="52"/>
        <v>3550.662096774193</v>
      </c>
      <c r="J372" s="7">
        <f t="shared" si="53"/>
        <v>3550.662096774193</v>
      </c>
      <c r="K372" s="7">
        <f t="shared" si="48"/>
        <v>0.000449435024786053</v>
      </c>
      <c r="L372" s="30">
        <f t="shared" si="49"/>
        <v>38678.35188036923</v>
      </c>
      <c r="M372" s="10">
        <f t="shared" si="50"/>
        <v>7056.129889141032</v>
      </c>
      <c r="N372" s="31">
        <f t="shared" si="51"/>
        <v>45734.48176951026</v>
      </c>
    </row>
    <row r="373" spans="1:14" s="4" customFormat="1" ht="12.75">
      <c r="A373" s="9" t="s">
        <v>482</v>
      </c>
      <c r="B373" s="26" t="s">
        <v>10</v>
      </c>
      <c r="C373" s="8">
        <v>5376</v>
      </c>
      <c r="D373" s="64">
        <v>8968887.81175</v>
      </c>
      <c r="E373" s="27">
        <v>656900</v>
      </c>
      <c r="F373" s="28">
        <f t="shared" si="45"/>
        <v>73400.42757796925</v>
      </c>
      <c r="G373" s="29">
        <f t="shared" si="46"/>
        <v>0.003496267432986579</v>
      </c>
      <c r="H373" s="7">
        <f t="shared" si="47"/>
        <v>13.653353344116304</v>
      </c>
      <c r="I373" s="7">
        <f t="shared" si="52"/>
        <v>19640.427577969254</v>
      </c>
      <c r="J373" s="7">
        <f t="shared" si="53"/>
        <v>19640.427577969254</v>
      </c>
      <c r="K373" s="7">
        <f t="shared" si="48"/>
        <v>0.002486042268942681</v>
      </c>
      <c r="L373" s="30">
        <f t="shared" si="49"/>
        <v>163625.3158637719</v>
      </c>
      <c r="M373" s="10">
        <f t="shared" si="50"/>
        <v>39030.863622400095</v>
      </c>
      <c r="N373" s="31">
        <f t="shared" si="51"/>
        <v>202656.17948617198</v>
      </c>
    </row>
    <row r="374" spans="1:14" s="4" customFormat="1" ht="12.75">
      <c r="A374" s="9" t="s">
        <v>483</v>
      </c>
      <c r="B374" s="26" t="s">
        <v>61</v>
      </c>
      <c r="C374" s="8">
        <v>391</v>
      </c>
      <c r="D374" s="64">
        <v>1011015</v>
      </c>
      <c r="E374" s="27">
        <v>66150</v>
      </c>
      <c r="F374" s="28">
        <f t="shared" si="45"/>
        <v>5975.916326530612</v>
      </c>
      <c r="G374" s="29">
        <f t="shared" si="46"/>
        <v>0.00028464959025624004</v>
      </c>
      <c r="H374" s="7">
        <f t="shared" si="47"/>
        <v>15.283673469387756</v>
      </c>
      <c r="I374" s="7">
        <f t="shared" si="52"/>
        <v>2065.9163265306124</v>
      </c>
      <c r="J374" s="7">
        <f t="shared" si="53"/>
        <v>2065.9163265306124</v>
      </c>
      <c r="K374" s="7">
        <f t="shared" si="48"/>
        <v>0.00026149915990703347</v>
      </c>
      <c r="L374" s="30">
        <f t="shared" si="49"/>
        <v>13321.600823992034</v>
      </c>
      <c r="M374" s="10">
        <f t="shared" si="50"/>
        <v>4105.536810540425</v>
      </c>
      <c r="N374" s="31">
        <f t="shared" si="51"/>
        <v>17427.13763453246</v>
      </c>
    </row>
    <row r="375" spans="1:14" s="4" customFormat="1" ht="12.75">
      <c r="A375" s="25" t="s">
        <v>490</v>
      </c>
      <c r="B375" s="26" t="s">
        <v>243</v>
      </c>
      <c r="C375" s="59">
        <v>1498</v>
      </c>
      <c r="D375" s="64">
        <v>1711535</v>
      </c>
      <c r="E375" s="27">
        <v>116100</v>
      </c>
      <c r="F375" s="28">
        <f t="shared" si="45"/>
        <v>22083.371490094745</v>
      </c>
      <c r="G375" s="29">
        <f t="shared" si="46"/>
        <v>0.0010518926809976314</v>
      </c>
      <c r="H375" s="7">
        <f t="shared" si="47"/>
        <v>14.741903531438416</v>
      </c>
      <c r="I375" s="7">
        <f t="shared" si="52"/>
        <v>7103.371490094747</v>
      </c>
      <c r="J375" s="7">
        <f t="shared" si="53"/>
        <v>7103.371490094747</v>
      </c>
      <c r="K375" s="7">
        <f t="shared" si="48"/>
        <v>0.0008991291918810558</v>
      </c>
      <c r="L375" s="30">
        <f t="shared" si="49"/>
        <v>49228.577470689146</v>
      </c>
      <c r="M375" s="10">
        <f t="shared" si="50"/>
        <v>14116.328312532576</v>
      </c>
      <c r="N375" s="31">
        <f t="shared" si="51"/>
        <v>63344.90578322172</v>
      </c>
    </row>
    <row r="376" spans="1:14" s="4" customFormat="1" ht="12.75">
      <c r="A376" s="25" t="s">
        <v>484</v>
      </c>
      <c r="B376" s="26" t="s">
        <v>91</v>
      </c>
      <c r="C376" s="59">
        <v>66194</v>
      </c>
      <c r="D376" s="64">
        <v>141993976</v>
      </c>
      <c r="E376" s="27">
        <v>7707200</v>
      </c>
      <c r="F376" s="28">
        <f t="shared" si="45"/>
        <v>1219528.3951816484</v>
      </c>
      <c r="G376" s="29">
        <f t="shared" si="46"/>
        <v>0.058089544603085394</v>
      </c>
      <c r="H376" s="7">
        <f t="shared" si="47"/>
        <v>18.42354888935022</v>
      </c>
      <c r="I376" s="7">
        <f t="shared" si="52"/>
        <v>557588.3951816483</v>
      </c>
      <c r="J376" s="7">
        <f t="shared" si="53"/>
        <v>557588.3951816483</v>
      </c>
      <c r="K376" s="7">
        <f t="shared" si="48"/>
        <v>0.07057831676986433</v>
      </c>
      <c r="L376" s="30">
        <f t="shared" si="49"/>
        <v>2718590.6874243966</v>
      </c>
      <c r="M376" s="10">
        <f t="shared" si="50"/>
        <v>1108079.57328687</v>
      </c>
      <c r="N376" s="31">
        <f t="shared" si="51"/>
        <v>3826670.2607112667</v>
      </c>
    </row>
    <row r="377" spans="1:14" s="4" customFormat="1" ht="12.75">
      <c r="A377" s="25" t="s">
        <v>484</v>
      </c>
      <c r="B377" s="26" t="s">
        <v>92</v>
      </c>
      <c r="C377" s="59">
        <v>1474</v>
      </c>
      <c r="D377" s="64">
        <v>3221338</v>
      </c>
      <c r="E377" s="27">
        <v>214100</v>
      </c>
      <c r="F377" s="28">
        <f t="shared" si="45"/>
        <v>22177.731022886503</v>
      </c>
      <c r="G377" s="29">
        <f t="shared" si="46"/>
        <v>0.0010563872891678795</v>
      </c>
      <c r="H377" s="7">
        <f t="shared" si="47"/>
        <v>15.045950490425035</v>
      </c>
      <c r="I377" s="7">
        <f t="shared" si="52"/>
        <v>7437.731022886502</v>
      </c>
      <c r="J377" s="7">
        <f t="shared" si="53"/>
        <v>7437.731022886502</v>
      </c>
      <c r="K377" s="7">
        <f t="shared" si="48"/>
        <v>0.0009414516885906806</v>
      </c>
      <c r="L377" s="30">
        <f t="shared" si="49"/>
        <v>49438.925133056764</v>
      </c>
      <c r="M377" s="10">
        <f t="shared" si="50"/>
        <v>14780.791510873685</v>
      </c>
      <c r="N377" s="31">
        <f t="shared" si="51"/>
        <v>64219.71664393045</v>
      </c>
    </row>
    <row r="378" spans="1:14" s="4" customFormat="1" ht="12.75">
      <c r="A378" s="9" t="s">
        <v>483</v>
      </c>
      <c r="B378" s="26" t="s">
        <v>62</v>
      </c>
      <c r="C378" s="8">
        <v>9692</v>
      </c>
      <c r="D378" s="64">
        <v>12432123</v>
      </c>
      <c r="E378" s="27">
        <v>565050</v>
      </c>
      <c r="F378" s="28">
        <f t="shared" si="45"/>
        <v>213241.5469710645</v>
      </c>
      <c r="G378" s="29">
        <f t="shared" si="46"/>
        <v>0.010157290640339312</v>
      </c>
      <c r="H378" s="7">
        <f t="shared" si="47"/>
        <v>22.001810459251395</v>
      </c>
      <c r="I378" s="7">
        <f t="shared" si="52"/>
        <v>116321.54697106453</v>
      </c>
      <c r="J378" s="7">
        <f t="shared" si="53"/>
        <v>116321.54697106453</v>
      </c>
      <c r="K378" s="7">
        <f t="shared" si="48"/>
        <v>0.014723726426569377</v>
      </c>
      <c r="L378" s="30">
        <f t="shared" si="49"/>
        <v>475361.20196787984</v>
      </c>
      <c r="M378" s="10">
        <f t="shared" si="50"/>
        <v>231162.5048971392</v>
      </c>
      <c r="N378" s="31">
        <f t="shared" si="51"/>
        <v>706523.706865019</v>
      </c>
    </row>
    <row r="379" spans="1:14" s="4" customFormat="1" ht="12.75">
      <c r="A379" s="25" t="s">
        <v>496</v>
      </c>
      <c r="B379" s="26" t="s">
        <v>426</v>
      </c>
      <c r="C379" s="59">
        <v>832</v>
      </c>
      <c r="D379" s="64">
        <v>816480</v>
      </c>
      <c r="E379" s="27">
        <v>59900</v>
      </c>
      <c r="F379" s="28">
        <f t="shared" si="45"/>
        <v>11340.757262103505</v>
      </c>
      <c r="G379" s="29">
        <f t="shared" si="46"/>
        <v>0.0005401919524076364</v>
      </c>
      <c r="H379" s="7">
        <f t="shared" si="47"/>
        <v>13.630717863105176</v>
      </c>
      <c r="I379" s="7">
        <f t="shared" si="52"/>
        <v>3020.757262103506</v>
      </c>
      <c r="J379" s="7">
        <f t="shared" si="53"/>
        <v>3020.757262103506</v>
      </c>
      <c r="K379" s="7">
        <f t="shared" si="48"/>
        <v>0.00038236083242039877</v>
      </c>
      <c r="L379" s="30">
        <f t="shared" si="49"/>
        <v>25280.98337267738</v>
      </c>
      <c r="M379" s="10">
        <f t="shared" si="50"/>
        <v>6003.06506900026</v>
      </c>
      <c r="N379" s="31">
        <f t="shared" si="51"/>
        <v>31284.048441677638</v>
      </c>
    </row>
    <row r="380" spans="1:14" s="4" customFormat="1" ht="12.75">
      <c r="A380" s="25" t="s">
        <v>495</v>
      </c>
      <c r="B380" s="26" t="s">
        <v>387</v>
      </c>
      <c r="C380" s="59">
        <v>709</v>
      </c>
      <c r="D380" s="64">
        <v>746651</v>
      </c>
      <c r="E380" s="27">
        <v>47500</v>
      </c>
      <c r="F380" s="28">
        <f t="shared" si="45"/>
        <v>11144.748610526316</v>
      </c>
      <c r="G380" s="29">
        <f t="shared" si="46"/>
        <v>0.0005308555127204835</v>
      </c>
      <c r="H380" s="7">
        <f t="shared" si="47"/>
        <v>15.718968421052631</v>
      </c>
      <c r="I380" s="7">
        <f t="shared" si="52"/>
        <v>4054.7486105263156</v>
      </c>
      <c r="J380" s="7">
        <f t="shared" si="53"/>
        <v>4054.7486105263156</v>
      </c>
      <c r="K380" s="7">
        <f t="shared" si="48"/>
        <v>0.0005132411906863021</v>
      </c>
      <c r="L380" s="30">
        <f t="shared" si="49"/>
        <v>24844.037995318628</v>
      </c>
      <c r="M380" s="10">
        <f t="shared" si="50"/>
        <v>8057.8866937749435</v>
      </c>
      <c r="N380" s="31">
        <f t="shared" si="51"/>
        <v>32901.92468909357</v>
      </c>
    </row>
    <row r="381" spans="1:14" s="4" customFormat="1" ht="12.75">
      <c r="A381" s="25" t="s">
        <v>487</v>
      </c>
      <c r="B381" s="26" t="s">
        <v>173</v>
      </c>
      <c r="C381" s="59">
        <v>1772</v>
      </c>
      <c r="D381" s="64">
        <v>1380707</v>
      </c>
      <c r="E381" s="27">
        <v>85850</v>
      </c>
      <c r="F381" s="28">
        <f t="shared" si="45"/>
        <v>28498.693115899827</v>
      </c>
      <c r="G381" s="29">
        <f t="shared" si="46"/>
        <v>0.0013574723732768213</v>
      </c>
      <c r="H381" s="7">
        <f t="shared" si="47"/>
        <v>16.08278392545137</v>
      </c>
      <c r="I381" s="7">
        <f t="shared" si="52"/>
        <v>10778.693115899827</v>
      </c>
      <c r="J381" s="7">
        <f t="shared" si="53"/>
        <v>10778.693115899827</v>
      </c>
      <c r="K381" s="7">
        <f t="shared" si="48"/>
        <v>0.0013643433465850795</v>
      </c>
      <c r="L381" s="30">
        <f t="shared" si="49"/>
        <v>63529.70706935524</v>
      </c>
      <c r="M381" s="10">
        <f t="shared" si="50"/>
        <v>21420.19054138575</v>
      </c>
      <c r="N381" s="31">
        <f t="shared" si="51"/>
        <v>84949.89761074098</v>
      </c>
    </row>
    <row r="382" spans="1:14" s="4" customFormat="1" ht="12.75">
      <c r="A382" s="25" t="s">
        <v>485</v>
      </c>
      <c r="B382" s="26" t="s">
        <v>474</v>
      </c>
      <c r="C382" s="60">
        <v>1168</v>
      </c>
      <c r="D382" s="64">
        <v>5840560</v>
      </c>
      <c r="E382" s="27">
        <v>528050</v>
      </c>
      <c r="F382" s="28">
        <f t="shared" si="45"/>
        <v>12918.803295142505</v>
      </c>
      <c r="G382" s="29">
        <f t="shared" si="46"/>
        <v>0.0006153586937349566</v>
      </c>
      <c r="H382" s="7">
        <f t="shared" si="47"/>
        <v>11.060619259539816</v>
      </c>
      <c r="I382" s="7">
        <f t="shared" si="52"/>
        <v>1238.8032951425055</v>
      </c>
      <c r="J382" s="7">
        <f t="shared" si="53"/>
        <v>1238.8032951425055</v>
      </c>
      <c r="K382" s="7">
        <f t="shared" si="48"/>
        <v>0.00015680500551241945</v>
      </c>
      <c r="L382" s="30">
        <f t="shared" si="49"/>
        <v>28798.78686679597</v>
      </c>
      <c r="M382" s="10">
        <f t="shared" si="50"/>
        <v>2461.8385865449854</v>
      </c>
      <c r="N382" s="31">
        <f t="shared" si="51"/>
        <v>31260.625453340956</v>
      </c>
    </row>
    <row r="383" spans="1:14" s="4" customFormat="1" ht="12.75">
      <c r="A383" s="25" t="s">
        <v>485</v>
      </c>
      <c r="B383" s="26" t="s">
        <v>475</v>
      </c>
      <c r="C383" s="60">
        <v>189</v>
      </c>
      <c r="D383" s="64">
        <v>1034006</v>
      </c>
      <c r="E383" s="27">
        <v>194950</v>
      </c>
      <c r="F383" s="28">
        <f t="shared" si="45"/>
        <v>1002.4474685816876</v>
      </c>
      <c r="G383" s="29">
        <f t="shared" si="46"/>
        <v>4.77493735844932E-05</v>
      </c>
      <c r="H383" s="7">
        <f t="shared" si="47"/>
        <v>5.3039548602205695</v>
      </c>
      <c r="I383" s="7">
        <f t="shared" si="52"/>
        <v>-887.5525314183124</v>
      </c>
      <c r="J383" s="7">
        <f t="shared" si="53"/>
        <v>0</v>
      </c>
      <c r="K383" s="7">
        <f t="shared" si="48"/>
        <v>0</v>
      </c>
      <c r="L383" s="30">
        <f t="shared" si="49"/>
        <v>2234.670683754282</v>
      </c>
      <c r="M383" s="10">
        <f t="shared" si="50"/>
        <v>0</v>
      </c>
      <c r="N383" s="31">
        <f t="shared" si="51"/>
        <v>2234.670683754282</v>
      </c>
    </row>
    <row r="384" spans="1:14" s="4" customFormat="1" ht="12.75">
      <c r="A384" s="25" t="s">
        <v>484</v>
      </c>
      <c r="B384" s="26" t="s">
        <v>93</v>
      </c>
      <c r="C384" s="59">
        <v>4436</v>
      </c>
      <c r="D384" s="64">
        <v>11050974.125</v>
      </c>
      <c r="E384" s="27">
        <v>953050</v>
      </c>
      <c r="F384" s="28">
        <f t="shared" si="45"/>
        <v>51437.09272178794</v>
      </c>
      <c r="G384" s="29">
        <f t="shared" si="46"/>
        <v>0.002450092432222773</v>
      </c>
      <c r="H384" s="7">
        <f t="shared" si="47"/>
        <v>11.595377078852106</v>
      </c>
      <c r="I384" s="7">
        <f t="shared" si="52"/>
        <v>7077.092721787943</v>
      </c>
      <c r="J384" s="7">
        <f t="shared" si="53"/>
        <v>7077.092721787943</v>
      </c>
      <c r="K384" s="7">
        <f t="shared" si="48"/>
        <v>0.0008958028829945962</v>
      </c>
      <c r="L384" s="30">
        <f t="shared" si="49"/>
        <v>114664.32582802577</v>
      </c>
      <c r="M384" s="10">
        <f t="shared" si="50"/>
        <v>14064.10526301516</v>
      </c>
      <c r="N384" s="31">
        <f t="shared" si="51"/>
        <v>128728.43109104093</v>
      </c>
    </row>
    <row r="385" spans="1:14" s="4" customFormat="1" ht="12.75">
      <c r="A385" s="25" t="s">
        <v>487</v>
      </c>
      <c r="B385" s="26" t="s">
        <v>174</v>
      </c>
      <c r="C385" s="59">
        <v>2598</v>
      </c>
      <c r="D385" s="64">
        <v>4338689</v>
      </c>
      <c r="E385" s="27">
        <v>260950</v>
      </c>
      <c r="F385" s="28">
        <f t="shared" si="45"/>
        <v>43195.68508143323</v>
      </c>
      <c r="G385" s="29">
        <f t="shared" si="46"/>
        <v>0.002057531161318305</v>
      </c>
      <c r="H385" s="7">
        <f t="shared" si="47"/>
        <v>16.626514657980454</v>
      </c>
      <c r="I385" s="7">
        <f t="shared" si="52"/>
        <v>17215.68508143322</v>
      </c>
      <c r="J385" s="7">
        <f t="shared" si="53"/>
        <v>17215.68508143322</v>
      </c>
      <c r="K385" s="7">
        <f t="shared" si="48"/>
        <v>0.002179123679020951</v>
      </c>
      <c r="L385" s="30">
        <f t="shared" si="49"/>
        <v>96292.45834969668</v>
      </c>
      <c r="M385" s="10">
        <f t="shared" si="50"/>
        <v>34212.24176062893</v>
      </c>
      <c r="N385" s="31">
        <f t="shared" si="51"/>
        <v>130504.70011032562</v>
      </c>
    </row>
    <row r="386" spans="1:14" s="4" customFormat="1" ht="12.75">
      <c r="A386" s="9" t="s">
        <v>483</v>
      </c>
      <c r="B386" s="26" t="s">
        <v>63</v>
      </c>
      <c r="C386" s="8">
        <v>161</v>
      </c>
      <c r="D386" s="64">
        <v>189404</v>
      </c>
      <c r="E386" s="27">
        <v>11000</v>
      </c>
      <c r="F386" s="28">
        <f t="shared" si="45"/>
        <v>2772.1858181818184</v>
      </c>
      <c r="G386" s="29">
        <f t="shared" si="46"/>
        <v>0.00013204695550309624</v>
      </c>
      <c r="H386" s="7">
        <f t="shared" si="47"/>
        <v>17.218545454545456</v>
      </c>
      <c r="I386" s="7">
        <f t="shared" si="52"/>
        <v>1162.1858181818184</v>
      </c>
      <c r="J386" s="7">
        <f t="shared" si="53"/>
        <v>1162.1858181818184</v>
      </c>
      <c r="K386" s="7">
        <f t="shared" si="48"/>
        <v>0.00014710693323227898</v>
      </c>
      <c r="L386" s="30">
        <f t="shared" si="49"/>
        <v>6179.797517544905</v>
      </c>
      <c r="M386" s="10">
        <f t="shared" si="50"/>
        <v>2309.57885174678</v>
      </c>
      <c r="N386" s="31">
        <f t="shared" si="51"/>
        <v>8489.376369291684</v>
      </c>
    </row>
    <row r="387" spans="1:14" s="4" customFormat="1" ht="12.75">
      <c r="A387" s="25" t="s">
        <v>493</v>
      </c>
      <c r="B387" s="26" t="s">
        <v>336</v>
      </c>
      <c r="C387" s="59">
        <v>3411</v>
      </c>
      <c r="D387" s="64">
        <v>4562768</v>
      </c>
      <c r="E387" s="27">
        <v>253950</v>
      </c>
      <c r="F387" s="28">
        <f t="shared" si="45"/>
        <v>61286.0864264619</v>
      </c>
      <c r="G387" s="29">
        <f t="shared" si="46"/>
        <v>0.002919227518673915</v>
      </c>
      <c r="H387" s="7">
        <f t="shared" si="47"/>
        <v>17.96719039180941</v>
      </c>
      <c r="I387" s="7">
        <f t="shared" si="52"/>
        <v>27176.086426461898</v>
      </c>
      <c r="J387" s="7">
        <f t="shared" si="53"/>
        <v>27176.086426461898</v>
      </c>
      <c r="K387" s="7">
        <f t="shared" si="48"/>
        <v>0.003439889447030525</v>
      </c>
      <c r="L387" s="30">
        <f t="shared" si="49"/>
        <v>136619.84787393923</v>
      </c>
      <c r="M387" s="10">
        <f t="shared" si="50"/>
        <v>54006.26431837924</v>
      </c>
      <c r="N387" s="31">
        <f t="shared" si="51"/>
        <v>190626.11219231848</v>
      </c>
    </row>
    <row r="388" spans="1:14" s="4" customFormat="1" ht="12.75">
      <c r="A388" s="25" t="s">
        <v>494</v>
      </c>
      <c r="B388" s="26" t="s">
        <v>365</v>
      </c>
      <c r="C388" s="59">
        <v>488</v>
      </c>
      <c r="D388" s="64">
        <v>472883</v>
      </c>
      <c r="E388" s="27">
        <v>31950</v>
      </c>
      <c r="F388" s="28">
        <f t="shared" si="45"/>
        <v>7222.751298904538</v>
      </c>
      <c r="G388" s="29">
        <f t="shared" si="46"/>
        <v>0.000344039823420605</v>
      </c>
      <c r="H388" s="7">
        <f t="shared" si="47"/>
        <v>14.800719874804383</v>
      </c>
      <c r="I388" s="7">
        <f t="shared" si="52"/>
        <v>2342.7512989045385</v>
      </c>
      <c r="J388" s="7">
        <f t="shared" si="53"/>
        <v>2342.7512989045385</v>
      </c>
      <c r="K388" s="7">
        <f t="shared" si="48"/>
        <v>0.0002965403238588378</v>
      </c>
      <c r="L388" s="30">
        <f t="shared" si="49"/>
        <v>16101.063736084314</v>
      </c>
      <c r="M388" s="10">
        <f t="shared" si="50"/>
        <v>4655.683084583753</v>
      </c>
      <c r="N388" s="31">
        <f t="shared" si="51"/>
        <v>20756.746820668068</v>
      </c>
    </row>
    <row r="389" spans="1:14" s="4" customFormat="1" ht="12.75">
      <c r="A389" s="25" t="s">
        <v>496</v>
      </c>
      <c r="B389" s="26" t="s">
        <v>427</v>
      </c>
      <c r="C389" s="59">
        <v>574</v>
      </c>
      <c r="D389" s="64">
        <v>730892</v>
      </c>
      <c r="E389" s="27">
        <v>48500</v>
      </c>
      <c r="F389" s="28">
        <f t="shared" si="45"/>
        <v>8650.14449484536</v>
      </c>
      <c r="G389" s="29">
        <f t="shared" si="46"/>
        <v>0.00041203054922030614</v>
      </c>
      <c r="H389" s="7">
        <f t="shared" si="47"/>
        <v>15.069938144329896</v>
      </c>
      <c r="I389" s="7">
        <f t="shared" si="52"/>
        <v>2910.1444948453604</v>
      </c>
      <c r="J389" s="7">
        <f t="shared" si="53"/>
        <v>2910.1444948453604</v>
      </c>
      <c r="K389" s="7">
        <f t="shared" si="48"/>
        <v>0.00036835971081564697</v>
      </c>
      <c r="L389" s="30">
        <f t="shared" si="49"/>
        <v>19283.02970351033</v>
      </c>
      <c r="M389" s="10">
        <f t="shared" si="50"/>
        <v>5783.247459805658</v>
      </c>
      <c r="N389" s="31">
        <f t="shared" si="51"/>
        <v>25066.277163315986</v>
      </c>
    </row>
    <row r="390" spans="1:14" s="4" customFormat="1" ht="12.75">
      <c r="A390" s="25" t="s">
        <v>488</v>
      </c>
      <c r="B390" s="26" t="s">
        <v>194</v>
      </c>
      <c r="C390" s="59">
        <v>7297</v>
      </c>
      <c r="D390" s="64">
        <v>15130174</v>
      </c>
      <c r="E390" s="27">
        <v>755550</v>
      </c>
      <c r="F390" s="28">
        <f t="shared" si="45"/>
        <v>146125.17990602873</v>
      </c>
      <c r="G390" s="29">
        <f t="shared" si="46"/>
        <v>0.006960350566106168</v>
      </c>
      <c r="H390" s="7">
        <f t="shared" si="47"/>
        <v>20.02537753954073</v>
      </c>
      <c r="I390" s="7">
        <f t="shared" si="52"/>
        <v>73155.17990602872</v>
      </c>
      <c r="J390" s="7">
        <f t="shared" si="53"/>
        <v>73155.17990602872</v>
      </c>
      <c r="K390" s="7">
        <f t="shared" si="48"/>
        <v>0.009259822308680003</v>
      </c>
      <c r="L390" s="30">
        <f t="shared" si="49"/>
        <v>325744.4064937687</v>
      </c>
      <c r="M390" s="10">
        <f t="shared" si="50"/>
        <v>145379.21024627605</v>
      </c>
      <c r="N390" s="31">
        <f t="shared" si="51"/>
        <v>471123.61674004473</v>
      </c>
    </row>
    <row r="391" spans="1:14" s="4" customFormat="1" ht="12.75">
      <c r="A391" s="25" t="s">
        <v>488</v>
      </c>
      <c r="B391" s="26" t="s">
        <v>195</v>
      </c>
      <c r="C391" s="59">
        <v>3330</v>
      </c>
      <c r="D391" s="64">
        <v>12721443.806</v>
      </c>
      <c r="E391" s="27">
        <v>971750</v>
      </c>
      <c r="F391" s="28">
        <f t="shared" si="45"/>
        <v>43593.93658243376</v>
      </c>
      <c r="G391" s="29">
        <f t="shared" si="46"/>
        <v>0.002076500992953238</v>
      </c>
      <c r="H391" s="7">
        <f t="shared" si="47"/>
        <v>13.091272246977104</v>
      </c>
      <c r="I391" s="7">
        <f t="shared" si="52"/>
        <v>10293.936582433755</v>
      </c>
      <c r="J391" s="7">
        <f t="shared" si="53"/>
        <v>10293.936582433755</v>
      </c>
      <c r="K391" s="7">
        <f t="shared" si="48"/>
        <v>0.001302983927216095</v>
      </c>
      <c r="L391" s="30">
        <f t="shared" si="49"/>
        <v>97180.24647021154</v>
      </c>
      <c r="M391" s="10">
        <f t="shared" si="50"/>
        <v>20456.847657292692</v>
      </c>
      <c r="N391" s="31">
        <f t="shared" si="51"/>
        <v>117637.09412750423</v>
      </c>
    </row>
    <row r="392" spans="1:14" s="4" customFormat="1" ht="12.75">
      <c r="A392" s="25" t="s">
        <v>487</v>
      </c>
      <c r="B392" s="26" t="s">
        <v>175</v>
      </c>
      <c r="C392" s="59">
        <v>1010</v>
      </c>
      <c r="D392" s="64">
        <v>1949078</v>
      </c>
      <c r="E392" s="27">
        <v>299600</v>
      </c>
      <c r="F392" s="28">
        <f t="shared" si="45"/>
        <v>6570.656809078771</v>
      </c>
      <c r="G392" s="29">
        <f t="shared" si="46"/>
        <v>0.00031297874103677263</v>
      </c>
      <c r="H392" s="7">
        <f t="shared" si="47"/>
        <v>6.50560080106809</v>
      </c>
      <c r="I392" s="7">
        <f t="shared" si="52"/>
        <v>-3529.3431909212286</v>
      </c>
      <c r="J392" s="7">
        <f t="shared" si="53"/>
        <v>0</v>
      </c>
      <c r="K392" s="7">
        <f t="shared" si="48"/>
        <v>0</v>
      </c>
      <c r="L392" s="30">
        <f t="shared" si="49"/>
        <v>14647.405080520959</v>
      </c>
      <c r="M392" s="10">
        <f t="shared" si="50"/>
        <v>0</v>
      </c>
      <c r="N392" s="31">
        <f t="shared" si="51"/>
        <v>14647.405080520959</v>
      </c>
    </row>
    <row r="393" spans="1:14" s="4" customFormat="1" ht="12.75">
      <c r="A393" s="25" t="s">
        <v>496</v>
      </c>
      <c r="B393" s="26" t="s">
        <v>428</v>
      </c>
      <c r="C393" s="59">
        <v>303</v>
      </c>
      <c r="D393" s="64">
        <v>594610</v>
      </c>
      <c r="E393" s="27">
        <v>75450</v>
      </c>
      <c r="F393" s="28">
        <f t="shared" si="45"/>
        <v>2387.8970178926443</v>
      </c>
      <c r="G393" s="29">
        <f t="shared" si="46"/>
        <v>0.00011374220631229194</v>
      </c>
      <c r="H393" s="7">
        <f t="shared" si="47"/>
        <v>7.880848243870113</v>
      </c>
      <c r="I393" s="7">
        <f t="shared" si="52"/>
        <v>-642.1029821073558</v>
      </c>
      <c r="J393" s="7">
        <f t="shared" si="53"/>
        <v>0</v>
      </c>
      <c r="K393" s="7">
        <f t="shared" si="48"/>
        <v>0</v>
      </c>
      <c r="L393" s="30">
        <f t="shared" si="49"/>
        <v>5323.135255415263</v>
      </c>
      <c r="M393" s="10">
        <f t="shared" si="50"/>
        <v>0</v>
      </c>
      <c r="N393" s="31">
        <f t="shared" si="51"/>
        <v>5323.135255415263</v>
      </c>
    </row>
    <row r="394" spans="1:14" s="4" customFormat="1" ht="12.75">
      <c r="A394" s="25" t="s">
        <v>490</v>
      </c>
      <c r="B394" s="26" t="s">
        <v>244</v>
      </c>
      <c r="C394" s="59">
        <v>369</v>
      </c>
      <c r="D394" s="64">
        <v>1152869</v>
      </c>
      <c r="E394" s="27">
        <v>167100</v>
      </c>
      <c r="F394" s="28">
        <f t="shared" si="45"/>
        <v>2545.832800718133</v>
      </c>
      <c r="G394" s="29">
        <f t="shared" si="46"/>
        <v>0.00012126512889212897</v>
      </c>
      <c r="H394" s="7">
        <f t="shared" si="47"/>
        <v>6.899275882704967</v>
      </c>
      <c r="I394" s="7">
        <f t="shared" si="52"/>
        <v>-1144.1671992818672</v>
      </c>
      <c r="J394" s="7">
        <f t="shared" si="53"/>
        <v>0</v>
      </c>
      <c r="K394" s="7">
        <f t="shared" si="48"/>
        <v>0</v>
      </c>
      <c r="L394" s="30">
        <f t="shared" si="49"/>
        <v>5675.208032151636</v>
      </c>
      <c r="M394" s="10">
        <f t="shared" si="50"/>
        <v>0</v>
      </c>
      <c r="N394" s="31">
        <f t="shared" si="51"/>
        <v>5675.208032151636</v>
      </c>
    </row>
    <row r="395" spans="1:14" s="4" customFormat="1" ht="12.75">
      <c r="A395" s="25" t="s">
        <v>490</v>
      </c>
      <c r="B395" s="26" t="s">
        <v>245</v>
      </c>
      <c r="C395" s="59">
        <v>5841</v>
      </c>
      <c r="D395" s="64">
        <v>11120880</v>
      </c>
      <c r="E395" s="27">
        <v>519600</v>
      </c>
      <c r="F395" s="28">
        <f t="shared" si="45"/>
        <v>125013.58752886836</v>
      </c>
      <c r="G395" s="29">
        <f t="shared" si="46"/>
        <v>0.005954746439231739</v>
      </c>
      <c r="H395" s="7">
        <f t="shared" si="47"/>
        <v>21.402771362586606</v>
      </c>
      <c r="I395" s="7">
        <f t="shared" si="52"/>
        <v>66603.58752886836</v>
      </c>
      <c r="J395" s="7">
        <f t="shared" si="53"/>
        <v>66603.58752886836</v>
      </c>
      <c r="K395" s="7">
        <f t="shared" si="48"/>
        <v>0.00843053610735651</v>
      </c>
      <c r="L395" s="30">
        <f t="shared" si="49"/>
        <v>278682.1333560454</v>
      </c>
      <c r="M395" s="10">
        <f t="shared" si="50"/>
        <v>132359.4168854972</v>
      </c>
      <c r="N395" s="31">
        <f t="shared" si="51"/>
        <v>411041.55024154263</v>
      </c>
    </row>
    <row r="396" spans="1:14" s="4" customFormat="1" ht="12.75">
      <c r="A396" s="9" t="s">
        <v>482</v>
      </c>
      <c r="B396" s="26" t="s">
        <v>11</v>
      </c>
      <c r="C396" s="8">
        <v>4876</v>
      </c>
      <c r="D396" s="64">
        <v>4789904</v>
      </c>
      <c r="E396" s="27">
        <v>281800</v>
      </c>
      <c r="F396" s="28">
        <f t="shared" si="45"/>
        <v>82879.95707594039</v>
      </c>
      <c r="G396" s="29">
        <f t="shared" si="46"/>
        <v>0.0039478039070566535</v>
      </c>
      <c r="H396" s="7">
        <f t="shared" si="47"/>
        <v>16.997530163236338</v>
      </c>
      <c r="I396" s="7">
        <f t="shared" si="52"/>
        <v>34119.95707594038</v>
      </c>
      <c r="J396" s="7">
        <f t="shared" si="53"/>
        <v>34119.95707594038</v>
      </c>
      <c r="K396" s="7">
        <f t="shared" si="48"/>
        <v>0.004318829372148941</v>
      </c>
      <c r="L396" s="30">
        <f t="shared" si="49"/>
        <v>184757.2228502514</v>
      </c>
      <c r="M396" s="10">
        <f t="shared" si="50"/>
        <v>67805.62114273837</v>
      </c>
      <c r="N396" s="31">
        <f t="shared" si="51"/>
        <v>252562.84399298974</v>
      </c>
    </row>
    <row r="397" spans="1:14" s="4" customFormat="1" ht="12.75">
      <c r="A397" s="25" t="s">
        <v>497</v>
      </c>
      <c r="B397" s="26" t="s">
        <v>459</v>
      </c>
      <c r="C397" s="59">
        <v>18482</v>
      </c>
      <c r="D397" s="64">
        <v>35926201</v>
      </c>
      <c r="E397" s="27">
        <v>2042100</v>
      </c>
      <c r="F397" s="28">
        <f t="shared" si="45"/>
        <v>325149.62385877286</v>
      </c>
      <c r="G397" s="29">
        <f t="shared" si="46"/>
        <v>0.015487784993318907</v>
      </c>
      <c r="H397" s="7">
        <f t="shared" si="47"/>
        <v>17.592772636011947</v>
      </c>
      <c r="I397" s="7">
        <f t="shared" si="52"/>
        <v>140329.6238587728</v>
      </c>
      <c r="J397" s="7">
        <f t="shared" si="53"/>
        <v>140329.6238587728</v>
      </c>
      <c r="K397" s="7">
        <f t="shared" si="48"/>
        <v>0.017762616170793562</v>
      </c>
      <c r="L397" s="30">
        <f t="shared" si="49"/>
        <v>724828.3376873248</v>
      </c>
      <c r="M397" s="10">
        <f t="shared" si="50"/>
        <v>278873.0738814589</v>
      </c>
      <c r="N397" s="31">
        <f t="shared" si="51"/>
        <v>1003701.4115687837</v>
      </c>
    </row>
    <row r="398" spans="1:14" s="4" customFormat="1" ht="12.75">
      <c r="A398" s="9" t="s">
        <v>483</v>
      </c>
      <c r="B398" s="26" t="s">
        <v>503</v>
      </c>
      <c r="C398" s="8">
        <v>747</v>
      </c>
      <c r="D398" s="64">
        <v>891614</v>
      </c>
      <c r="E398" s="27">
        <v>65950</v>
      </c>
      <c r="F398" s="28">
        <f t="shared" si="45"/>
        <v>10099.100197119029</v>
      </c>
      <c r="G398" s="29">
        <f t="shared" si="46"/>
        <v>0.0004810483574383626</v>
      </c>
      <c r="H398" s="7">
        <f t="shared" si="47"/>
        <v>13.519545109931766</v>
      </c>
      <c r="I398" s="7">
        <f t="shared" si="52"/>
        <v>2629.100197119029</v>
      </c>
      <c r="J398" s="7">
        <f t="shared" si="53"/>
        <v>2629.100197119029</v>
      </c>
      <c r="K398" s="7">
        <f t="shared" si="48"/>
        <v>0.0003327857396880177</v>
      </c>
      <c r="L398" s="30">
        <f t="shared" si="49"/>
        <v>22513.06312811537</v>
      </c>
      <c r="M398" s="10">
        <f t="shared" si="50"/>
        <v>5224.736113101878</v>
      </c>
      <c r="N398" s="31">
        <f t="shared" si="51"/>
        <v>27737.799241217246</v>
      </c>
    </row>
    <row r="399" spans="1:14" s="4" customFormat="1" ht="12.75">
      <c r="A399" s="25" t="s">
        <v>494</v>
      </c>
      <c r="B399" s="26" t="s">
        <v>504</v>
      </c>
      <c r="C399" s="59">
        <v>2005</v>
      </c>
      <c r="D399" s="64">
        <v>2106958</v>
      </c>
      <c r="E399" s="27">
        <v>154600</v>
      </c>
      <c r="F399" s="28">
        <f t="shared" si="45"/>
        <v>27325.03745148771</v>
      </c>
      <c r="G399" s="29">
        <f t="shared" si="46"/>
        <v>0.0013015678750003573</v>
      </c>
      <c r="H399" s="7">
        <f t="shared" si="47"/>
        <v>13.628447606727038</v>
      </c>
      <c r="I399" s="7">
        <f t="shared" si="52"/>
        <v>7275.037451487711</v>
      </c>
      <c r="J399" s="7">
        <f t="shared" si="53"/>
        <v>7275.037451487711</v>
      </c>
      <c r="K399" s="7">
        <f t="shared" si="48"/>
        <v>0.0009208582929643896</v>
      </c>
      <c r="L399" s="30">
        <f t="shared" si="49"/>
        <v>60913.37655001672</v>
      </c>
      <c r="M399" s="10">
        <f t="shared" si="50"/>
        <v>14457.475199540917</v>
      </c>
      <c r="N399" s="31">
        <f t="shared" si="51"/>
        <v>75370.85174955764</v>
      </c>
    </row>
    <row r="400" spans="1:14" s="4" customFormat="1" ht="12.75">
      <c r="A400" s="9" t="s">
        <v>483</v>
      </c>
      <c r="B400" s="26" t="s">
        <v>505</v>
      </c>
      <c r="C400" s="8">
        <v>485</v>
      </c>
      <c r="D400" s="64">
        <v>339510</v>
      </c>
      <c r="E400" s="27">
        <v>24550</v>
      </c>
      <c r="F400" s="28">
        <f t="shared" si="45"/>
        <v>6707.224032586558</v>
      </c>
      <c r="G400" s="29">
        <f t="shared" si="46"/>
        <v>0.00031948381943643826</v>
      </c>
      <c r="H400" s="7">
        <f t="shared" si="47"/>
        <v>13.829327902240326</v>
      </c>
      <c r="I400" s="7">
        <f t="shared" si="52"/>
        <v>1857.2240325865582</v>
      </c>
      <c r="J400" s="7">
        <f t="shared" si="53"/>
        <v>1857.2240325865582</v>
      </c>
      <c r="K400" s="7">
        <f t="shared" si="48"/>
        <v>0.00023508334681498604</v>
      </c>
      <c r="L400" s="30">
        <f t="shared" si="49"/>
        <v>14951.842749625312</v>
      </c>
      <c r="M400" s="10">
        <f t="shared" si="50"/>
        <v>3690.808544995281</v>
      </c>
      <c r="N400" s="31">
        <f t="shared" si="51"/>
        <v>18642.65129462059</v>
      </c>
    </row>
    <row r="401" spans="1:14" s="4" customFormat="1" ht="12.75">
      <c r="A401" s="25" t="s">
        <v>488</v>
      </c>
      <c r="B401" s="26" t="s">
        <v>506</v>
      </c>
      <c r="C401" s="59">
        <v>2591</v>
      </c>
      <c r="D401" s="64">
        <v>6590598</v>
      </c>
      <c r="E401" s="27">
        <v>834900</v>
      </c>
      <c r="F401" s="28">
        <f t="shared" si="45"/>
        <v>20453.035594682</v>
      </c>
      <c r="G401" s="29">
        <f t="shared" si="46"/>
        <v>0.0009742352274370822</v>
      </c>
      <c r="H401" s="7">
        <f t="shared" si="47"/>
        <v>7.893877111031261</v>
      </c>
      <c r="I401" s="7">
        <f t="shared" si="52"/>
        <v>-5456.964405318002</v>
      </c>
      <c r="J401" s="7">
        <f t="shared" si="53"/>
        <v>0</v>
      </c>
      <c r="K401" s="7">
        <f t="shared" si="48"/>
        <v>0</v>
      </c>
      <c r="L401" s="30">
        <f t="shared" si="49"/>
        <v>45594.20864405545</v>
      </c>
      <c r="M401" s="10">
        <f t="shared" si="50"/>
        <v>0</v>
      </c>
      <c r="N401" s="31">
        <f t="shared" si="51"/>
        <v>45594.20864405545</v>
      </c>
    </row>
    <row r="402" spans="1:14" s="4" customFormat="1" ht="12.75">
      <c r="A402" s="9" t="s">
        <v>483</v>
      </c>
      <c r="B402" s="26" t="s">
        <v>507</v>
      </c>
      <c r="C402" s="8">
        <v>267</v>
      </c>
      <c r="D402" s="64">
        <v>150318</v>
      </c>
      <c r="E402" s="27">
        <v>18850</v>
      </c>
      <c r="F402" s="28">
        <f t="shared" si="45"/>
        <v>2129.1727320954906</v>
      </c>
      <c r="G402" s="29">
        <f t="shared" si="46"/>
        <v>0.00010141844575116407</v>
      </c>
      <c r="H402" s="7">
        <f t="shared" si="47"/>
        <v>7.974429708222812</v>
      </c>
      <c r="I402" s="7">
        <f t="shared" si="52"/>
        <v>-540.8272679045093</v>
      </c>
      <c r="J402" s="7">
        <f t="shared" si="53"/>
        <v>0</v>
      </c>
      <c r="K402" s="7">
        <f t="shared" si="48"/>
        <v>0</v>
      </c>
      <c r="L402" s="30">
        <f t="shared" si="49"/>
        <v>4746.3832611544785</v>
      </c>
      <c r="M402" s="10">
        <f t="shared" si="50"/>
        <v>0</v>
      </c>
      <c r="N402" s="31">
        <f t="shared" si="51"/>
        <v>4746.3832611544785</v>
      </c>
    </row>
    <row r="403" spans="1:14" s="4" customFormat="1" ht="12.75">
      <c r="A403" s="25" t="s">
        <v>485</v>
      </c>
      <c r="B403" s="26" t="s">
        <v>114</v>
      </c>
      <c r="C403" s="60">
        <v>133</v>
      </c>
      <c r="D403" s="64">
        <v>528512</v>
      </c>
      <c r="E403" s="27">
        <v>127000</v>
      </c>
      <c r="F403" s="28">
        <f t="shared" si="45"/>
        <v>553.4810708661417</v>
      </c>
      <c r="G403" s="29">
        <f t="shared" si="46"/>
        <v>2.6363849730824232E-05</v>
      </c>
      <c r="H403" s="7">
        <f t="shared" si="47"/>
        <v>4.161511811023622</v>
      </c>
      <c r="I403" s="7">
        <f t="shared" si="52"/>
        <v>-776.5189291338583</v>
      </c>
      <c r="J403" s="7">
        <f t="shared" si="53"/>
        <v>0</v>
      </c>
      <c r="K403" s="7">
        <f t="shared" si="48"/>
        <v>0</v>
      </c>
      <c r="L403" s="30">
        <f t="shared" si="49"/>
        <v>1233.828167402574</v>
      </c>
      <c r="M403" s="10">
        <f t="shared" si="50"/>
        <v>0</v>
      </c>
      <c r="N403" s="31">
        <f t="shared" si="51"/>
        <v>1233.828167402574</v>
      </c>
    </row>
    <row r="404" spans="1:14" s="4" customFormat="1" ht="12.75">
      <c r="A404" s="25" t="s">
        <v>497</v>
      </c>
      <c r="B404" s="26" t="s">
        <v>460</v>
      </c>
      <c r="C404" s="59">
        <v>20798</v>
      </c>
      <c r="D404" s="64">
        <v>27394427</v>
      </c>
      <c r="E404" s="27">
        <v>1336000</v>
      </c>
      <c r="F404" s="28">
        <f t="shared" si="45"/>
        <v>426459.0514565868</v>
      </c>
      <c r="G404" s="29">
        <f t="shared" si="46"/>
        <v>0.020313436069921916</v>
      </c>
      <c r="H404" s="7">
        <f t="shared" si="47"/>
        <v>20.504810628742515</v>
      </c>
      <c r="I404" s="7">
        <f t="shared" si="52"/>
        <v>218479.05145658684</v>
      </c>
      <c r="J404" s="7">
        <f t="shared" si="53"/>
        <v>218479.05145658684</v>
      </c>
      <c r="K404" s="7">
        <f t="shared" si="48"/>
        <v>0.02765459940438513</v>
      </c>
      <c r="L404" s="30">
        <f t="shared" si="49"/>
        <v>950668.8080723457</v>
      </c>
      <c r="M404" s="10">
        <f t="shared" si="50"/>
        <v>434177.2106488466</v>
      </c>
      <c r="N404" s="31">
        <f t="shared" si="51"/>
        <v>1384846.0187211921</v>
      </c>
    </row>
    <row r="405" spans="1:14" s="4" customFormat="1" ht="12.75">
      <c r="A405" s="25" t="s">
        <v>492</v>
      </c>
      <c r="B405" s="26" t="s">
        <v>325</v>
      </c>
      <c r="C405" s="59">
        <v>1343</v>
      </c>
      <c r="D405" s="64">
        <v>1265113</v>
      </c>
      <c r="E405" s="27">
        <v>79900</v>
      </c>
      <c r="F405" s="28">
        <f t="shared" si="45"/>
        <v>21264.665319148935</v>
      </c>
      <c r="G405" s="29">
        <f t="shared" si="46"/>
        <v>0.00101289541875931</v>
      </c>
      <c r="H405" s="7">
        <f t="shared" si="47"/>
        <v>15.833704630788485</v>
      </c>
      <c r="I405" s="7">
        <f t="shared" si="52"/>
        <v>7834.665319148936</v>
      </c>
      <c r="J405" s="7">
        <f t="shared" si="53"/>
        <v>7834.665319148936</v>
      </c>
      <c r="K405" s="7">
        <f t="shared" si="48"/>
        <v>0.0009916947616899813</v>
      </c>
      <c r="L405" s="30">
        <f t="shared" si="49"/>
        <v>47403.505597935706</v>
      </c>
      <c r="M405" s="10">
        <f t="shared" si="50"/>
        <v>15569.607758532706</v>
      </c>
      <c r="N405" s="31">
        <f t="shared" si="51"/>
        <v>62973.11335646841</v>
      </c>
    </row>
    <row r="406" spans="1:14" s="4" customFormat="1" ht="12.75">
      <c r="A406" s="25" t="s">
        <v>484</v>
      </c>
      <c r="B406" s="26" t="s">
        <v>94</v>
      </c>
      <c r="C406" s="59">
        <v>18919</v>
      </c>
      <c r="D406" s="64">
        <v>53185166</v>
      </c>
      <c r="E406" s="27">
        <v>3667300</v>
      </c>
      <c r="F406" s="28">
        <f t="shared" si="45"/>
        <v>274373.5597180487</v>
      </c>
      <c r="G406" s="29">
        <f t="shared" si="46"/>
        <v>0.01306917919920586</v>
      </c>
      <c r="H406" s="7">
        <f t="shared" si="47"/>
        <v>14.502540288495624</v>
      </c>
      <c r="I406" s="7">
        <f t="shared" si="52"/>
        <v>85183.55971804871</v>
      </c>
      <c r="J406" s="7">
        <f t="shared" si="53"/>
        <v>85183.55971804871</v>
      </c>
      <c r="K406" s="7">
        <f t="shared" si="48"/>
        <v>0.010782348257815698</v>
      </c>
      <c r="L406" s="30">
        <f t="shared" si="49"/>
        <v>611637.5865228343</v>
      </c>
      <c r="M406" s="10">
        <f t="shared" si="50"/>
        <v>169282.86764770647</v>
      </c>
      <c r="N406" s="31">
        <f t="shared" si="51"/>
        <v>780920.4541705407</v>
      </c>
    </row>
    <row r="407" spans="1:14" s="4" customFormat="1" ht="12.75">
      <c r="A407" s="25" t="s">
        <v>495</v>
      </c>
      <c r="B407" s="26" t="s">
        <v>388</v>
      </c>
      <c r="C407" s="59">
        <v>1392</v>
      </c>
      <c r="D407" s="64">
        <v>2837347</v>
      </c>
      <c r="E407" s="27">
        <v>164950</v>
      </c>
      <c r="F407" s="28">
        <f t="shared" si="45"/>
        <v>23944.146856623218</v>
      </c>
      <c r="G407" s="29">
        <f t="shared" si="46"/>
        <v>0.0011405266103734029</v>
      </c>
      <c r="H407" s="7">
        <f t="shared" si="47"/>
        <v>17.20125492573507</v>
      </c>
      <c r="I407" s="7">
        <f t="shared" si="52"/>
        <v>10024.14685662322</v>
      </c>
      <c r="J407" s="7">
        <f t="shared" si="53"/>
        <v>10024.14685662322</v>
      </c>
      <c r="K407" s="7">
        <f t="shared" si="48"/>
        <v>0.0012688345351303657</v>
      </c>
      <c r="L407" s="30">
        <f t="shared" si="49"/>
        <v>53376.645365475255</v>
      </c>
      <c r="M407" s="10">
        <f t="shared" si="50"/>
        <v>19920.70220154674</v>
      </c>
      <c r="N407" s="31">
        <f t="shared" si="51"/>
        <v>73297.34756702199</v>
      </c>
    </row>
    <row r="408" spans="1:14" s="4" customFormat="1" ht="12.75">
      <c r="A408" s="25" t="s">
        <v>495</v>
      </c>
      <c r="B408" s="26" t="s">
        <v>389</v>
      </c>
      <c r="C408" s="59">
        <v>2615</v>
      </c>
      <c r="D408" s="64">
        <v>4392590</v>
      </c>
      <c r="E408" s="27">
        <v>238700</v>
      </c>
      <c r="F408" s="28">
        <f aca="true" t="shared" si="54" ref="F408:F471">(C408*D408)/E408</f>
        <v>48121.58713866778</v>
      </c>
      <c r="G408" s="29">
        <f aca="true" t="shared" si="55" ref="G408:G471">F408/$F$517</f>
        <v>0.0022921656383790346</v>
      </c>
      <c r="H408" s="7">
        <f aca="true" t="shared" si="56" ref="H408:H471">D408/E408</f>
        <v>18.402136573104315</v>
      </c>
      <c r="I408" s="7">
        <f t="shared" si="52"/>
        <v>21971.587138667783</v>
      </c>
      <c r="J408" s="7">
        <f t="shared" si="53"/>
        <v>21971.587138667783</v>
      </c>
      <c r="K408" s="7">
        <f aca="true" t="shared" si="57" ref="K408:K471">J408/$J$517</f>
        <v>0.0027811153359897076</v>
      </c>
      <c r="L408" s="30">
        <f aca="true" t="shared" si="58" ref="L408:L471">$A$13*G408</f>
        <v>107273.35187613883</v>
      </c>
      <c r="M408" s="10">
        <f aca="true" t="shared" si="59" ref="M408:M471">$E$13*K408</f>
        <v>43663.51077503841</v>
      </c>
      <c r="N408" s="31">
        <f aca="true" t="shared" si="60" ref="N408:N471">L408+M408</f>
        <v>150936.86265117725</v>
      </c>
    </row>
    <row r="409" spans="1:14" s="4" customFormat="1" ht="12.75">
      <c r="A409" s="25" t="s">
        <v>484</v>
      </c>
      <c r="B409" s="26" t="s">
        <v>95</v>
      </c>
      <c r="C409" s="59">
        <v>1719</v>
      </c>
      <c r="D409" s="64">
        <v>4747879</v>
      </c>
      <c r="E409" s="27">
        <v>378700</v>
      </c>
      <c r="F409" s="28">
        <f t="shared" si="54"/>
        <v>21551.63454185371</v>
      </c>
      <c r="G409" s="29">
        <f t="shared" si="55"/>
        <v>0.0010265645645765656</v>
      </c>
      <c r="H409" s="7">
        <f t="shared" si="56"/>
        <v>12.537309215738052</v>
      </c>
      <c r="I409" s="7">
        <f aca="true" t="shared" si="61" ref="I409:I472">(H409-10)*C409</f>
        <v>4361.634541853711</v>
      </c>
      <c r="J409" s="7">
        <f aca="true" t="shared" si="62" ref="J409:J472">IF(I409&gt;0,I409,0)</f>
        <v>4361.634541853711</v>
      </c>
      <c r="K409" s="7">
        <f t="shared" si="57"/>
        <v>0.0005520861391475836</v>
      </c>
      <c r="L409" s="30">
        <f t="shared" si="58"/>
        <v>48043.22162218327</v>
      </c>
      <c r="M409" s="10">
        <f t="shared" si="59"/>
        <v>8667.752384617062</v>
      </c>
      <c r="N409" s="31">
        <f t="shared" si="60"/>
        <v>56710.97400680033</v>
      </c>
    </row>
    <row r="410" spans="1:14" s="4" customFormat="1" ht="12.75">
      <c r="A410" s="25" t="s">
        <v>492</v>
      </c>
      <c r="B410" s="26" t="s">
        <v>326</v>
      </c>
      <c r="C410" s="59">
        <v>630</v>
      </c>
      <c r="D410" s="64">
        <v>849220</v>
      </c>
      <c r="E410" s="27">
        <v>72250</v>
      </c>
      <c r="F410" s="28">
        <f t="shared" si="54"/>
        <v>7404.963321799308</v>
      </c>
      <c r="G410" s="29">
        <f t="shared" si="55"/>
        <v>0.00035271909113834235</v>
      </c>
      <c r="H410" s="7">
        <f t="shared" si="56"/>
        <v>11.753910034602075</v>
      </c>
      <c r="I410" s="7">
        <f t="shared" si="61"/>
        <v>1104.9633217993073</v>
      </c>
      <c r="J410" s="7">
        <f t="shared" si="62"/>
        <v>1104.9633217993073</v>
      </c>
      <c r="K410" s="7">
        <f t="shared" si="57"/>
        <v>0.00013986383507789293</v>
      </c>
      <c r="L410" s="30">
        <f t="shared" si="58"/>
        <v>16507.25346527442</v>
      </c>
      <c r="M410" s="10">
        <f t="shared" si="59"/>
        <v>2195.862210722919</v>
      </c>
      <c r="N410" s="31">
        <f t="shared" si="60"/>
        <v>18703.115675997342</v>
      </c>
    </row>
    <row r="411" spans="1:14" s="4" customFormat="1" ht="12.75">
      <c r="A411" s="25" t="s">
        <v>491</v>
      </c>
      <c r="B411" s="26" t="s">
        <v>302</v>
      </c>
      <c r="C411" s="59">
        <v>35</v>
      </c>
      <c r="D411" s="64">
        <v>78778</v>
      </c>
      <c r="E411" s="27">
        <v>10650</v>
      </c>
      <c r="F411" s="28">
        <f t="shared" si="54"/>
        <v>258.89483568075116</v>
      </c>
      <c r="G411" s="29">
        <f t="shared" si="55"/>
        <v>1.2331884328568989E-05</v>
      </c>
      <c r="H411" s="7">
        <f t="shared" si="56"/>
        <v>7.396995305164319</v>
      </c>
      <c r="I411" s="7">
        <f t="shared" si="61"/>
        <v>-91.10516431924883</v>
      </c>
      <c r="J411" s="7">
        <f t="shared" si="62"/>
        <v>0</v>
      </c>
      <c r="K411" s="7">
        <f t="shared" si="57"/>
        <v>0</v>
      </c>
      <c r="L411" s="30">
        <f t="shared" si="58"/>
        <v>577.1321865770287</v>
      </c>
      <c r="M411" s="10">
        <f t="shared" si="59"/>
        <v>0</v>
      </c>
      <c r="N411" s="31">
        <f t="shared" si="60"/>
        <v>577.1321865770287</v>
      </c>
    </row>
    <row r="412" spans="1:14" s="4" customFormat="1" ht="12.75">
      <c r="A412" s="25" t="s">
        <v>486</v>
      </c>
      <c r="B412" s="26" t="s">
        <v>144</v>
      </c>
      <c r="C412" s="59">
        <v>1196</v>
      </c>
      <c r="D412" s="64">
        <v>2419273</v>
      </c>
      <c r="E412" s="27">
        <v>226950</v>
      </c>
      <c r="F412" s="28">
        <f t="shared" si="54"/>
        <v>12749.286221634722</v>
      </c>
      <c r="G412" s="29">
        <f t="shared" si="55"/>
        <v>0.0006072841219239016</v>
      </c>
      <c r="H412" s="7">
        <f t="shared" si="56"/>
        <v>10.659938312403613</v>
      </c>
      <c r="I412" s="7">
        <f t="shared" si="61"/>
        <v>789.2862216347207</v>
      </c>
      <c r="J412" s="7">
        <f t="shared" si="62"/>
        <v>789.2862216347207</v>
      </c>
      <c r="K412" s="7">
        <f t="shared" si="57"/>
        <v>9.990611973636374E-05</v>
      </c>
      <c r="L412" s="30">
        <f t="shared" si="58"/>
        <v>28420.896906038593</v>
      </c>
      <c r="M412" s="10">
        <f t="shared" si="59"/>
        <v>1568.5260798609108</v>
      </c>
      <c r="N412" s="31">
        <f t="shared" si="60"/>
        <v>29989.422985899506</v>
      </c>
    </row>
    <row r="413" spans="1:14" s="4" customFormat="1" ht="12.75">
      <c r="A413" s="25" t="s">
        <v>497</v>
      </c>
      <c r="B413" s="26" t="s">
        <v>461</v>
      </c>
      <c r="C413" s="59">
        <v>2668</v>
      </c>
      <c r="D413" s="64">
        <v>4845278</v>
      </c>
      <c r="E413" s="27">
        <v>470950</v>
      </c>
      <c r="F413" s="28">
        <f t="shared" si="54"/>
        <v>27449.202046926424</v>
      </c>
      <c r="G413" s="29">
        <f t="shared" si="55"/>
        <v>0.0013074821815744055</v>
      </c>
      <c r="H413" s="7">
        <f t="shared" si="56"/>
        <v>10.288306614290263</v>
      </c>
      <c r="I413" s="7">
        <f t="shared" si="61"/>
        <v>769.202046926423</v>
      </c>
      <c r="J413" s="7">
        <f t="shared" si="62"/>
        <v>769.202046926423</v>
      </c>
      <c r="K413" s="7">
        <f t="shared" si="57"/>
        <v>9.736390892840433E-05</v>
      </c>
      <c r="L413" s="30">
        <f t="shared" si="58"/>
        <v>61190.16609768217</v>
      </c>
      <c r="M413" s="10">
        <f t="shared" si="59"/>
        <v>1528.613370175948</v>
      </c>
      <c r="N413" s="31">
        <f t="shared" si="60"/>
        <v>62718.77946785812</v>
      </c>
    </row>
    <row r="414" spans="1:14" s="4" customFormat="1" ht="12.75">
      <c r="A414" s="9" t="s">
        <v>483</v>
      </c>
      <c r="B414" s="26" t="s">
        <v>64</v>
      </c>
      <c r="C414" s="8">
        <v>848</v>
      </c>
      <c r="D414" s="64">
        <v>803158</v>
      </c>
      <c r="E414" s="27">
        <v>42650</v>
      </c>
      <c r="F414" s="28">
        <f t="shared" si="54"/>
        <v>15969.003141852287</v>
      </c>
      <c r="G414" s="29">
        <f t="shared" si="55"/>
        <v>0.0007606482341374828</v>
      </c>
      <c r="H414" s="7">
        <f t="shared" si="56"/>
        <v>18.83137162954279</v>
      </c>
      <c r="I414" s="7">
        <f t="shared" si="61"/>
        <v>7489.003141852286</v>
      </c>
      <c r="J414" s="7">
        <f t="shared" si="62"/>
        <v>7489.003141852286</v>
      </c>
      <c r="K414" s="7">
        <f t="shared" si="57"/>
        <v>0.0009479416010155086</v>
      </c>
      <c r="L414" s="30">
        <f t="shared" si="58"/>
        <v>35598.33735763419</v>
      </c>
      <c r="M414" s="10">
        <f t="shared" si="59"/>
        <v>14882.683135943485</v>
      </c>
      <c r="N414" s="31">
        <f t="shared" si="60"/>
        <v>50481.02049357768</v>
      </c>
    </row>
    <row r="415" spans="1:14" s="4" customFormat="1" ht="12.75">
      <c r="A415" s="25" t="s">
        <v>492</v>
      </c>
      <c r="B415" s="26" t="s">
        <v>327</v>
      </c>
      <c r="C415" s="59">
        <v>233</v>
      </c>
      <c r="D415" s="64">
        <v>354263</v>
      </c>
      <c r="E415" s="27">
        <v>29300</v>
      </c>
      <c r="F415" s="28">
        <f t="shared" si="54"/>
        <v>2817.176757679181</v>
      </c>
      <c r="G415" s="29">
        <f t="shared" si="55"/>
        <v>0.00013418999964785966</v>
      </c>
      <c r="H415" s="7">
        <f t="shared" si="56"/>
        <v>12.090887372013652</v>
      </c>
      <c r="I415" s="7">
        <f t="shared" si="61"/>
        <v>487.176757679181</v>
      </c>
      <c r="J415" s="7">
        <f t="shared" si="62"/>
        <v>487.176757679181</v>
      </c>
      <c r="K415" s="7">
        <f t="shared" si="57"/>
        <v>6.16657660444945E-05</v>
      </c>
      <c r="L415" s="30">
        <f t="shared" si="58"/>
        <v>6280.091983519832</v>
      </c>
      <c r="M415" s="10">
        <f t="shared" si="59"/>
        <v>968.1525268985636</v>
      </c>
      <c r="N415" s="31">
        <f t="shared" si="60"/>
        <v>7248.244510418395</v>
      </c>
    </row>
    <row r="416" spans="1:14" s="4" customFormat="1" ht="12.75">
      <c r="A416" s="25" t="s">
        <v>487</v>
      </c>
      <c r="B416" s="26" t="s">
        <v>176</v>
      </c>
      <c r="C416" s="59">
        <v>4208</v>
      </c>
      <c r="D416" s="64">
        <v>3508208</v>
      </c>
      <c r="E416" s="27">
        <v>366300</v>
      </c>
      <c r="F416" s="28">
        <f t="shared" si="54"/>
        <v>40301.77249249249</v>
      </c>
      <c r="G416" s="29">
        <f t="shared" si="55"/>
        <v>0.0019196860196414982</v>
      </c>
      <c r="H416" s="7">
        <f t="shared" si="56"/>
        <v>9.577417417417417</v>
      </c>
      <c r="I416" s="7">
        <f t="shared" si="61"/>
        <v>-1778.2275075075106</v>
      </c>
      <c r="J416" s="7">
        <f t="shared" si="62"/>
        <v>0</v>
      </c>
      <c r="K416" s="7">
        <f t="shared" si="57"/>
        <v>0</v>
      </c>
      <c r="L416" s="30">
        <f t="shared" si="58"/>
        <v>89841.30571922212</v>
      </c>
      <c r="M416" s="10">
        <f t="shared" si="59"/>
        <v>0</v>
      </c>
      <c r="N416" s="31">
        <f t="shared" si="60"/>
        <v>89841.30571922212</v>
      </c>
    </row>
    <row r="417" spans="1:14" s="4" customFormat="1" ht="12.75">
      <c r="A417" s="25" t="s">
        <v>494</v>
      </c>
      <c r="B417" s="26" t="s">
        <v>366</v>
      </c>
      <c r="C417" s="59">
        <v>8589</v>
      </c>
      <c r="D417" s="64">
        <v>17365200.2476</v>
      </c>
      <c r="E417" s="27">
        <v>1099150</v>
      </c>
      <c r="F417" s="28">
        <f t="shared" si="54"/>
        <v>135695.49645329246</v>
      </c>
      <c r="G417" s="29">
        <f t="shared" si="55"/>
        <v>0.006463555604613252</v>
      </c>
      <c r="H417" s="7">
        <f t="shared" si="56"/>
        <v>15.798753807578583</v>
      </c>
      <c r="I417" s="7">
        <f t="shared" si="61"/>
        <v>49805.49645329245</v>
      </c>
      <c r="J417" s="7">
        <f t="shared" si="62"/>
        <v>49805.49645329245</v>
      </c>
      <c r="K417" s="7">
        <f t="shared" si="57"/>
        <v>0.006304270562187128</v>
      </c>
      <c r="L417" s="30">
        <f t="shared" si="58"/>
        <v>302494.4022959002</v>
      </c>
      <c r="M417" s="10">
        <f t="shared" si="59"/>
        <v>98977.04782633792</v>
      </c>
      <c r="N417" s="31">
        <f t="shared" si="60"/>
        <v>401471.45012223814</v>
      </c>
    </row>
    <row r="418" spans="1:14" s="4" customFormat="1" ht="12.75">
      <c r="A418" s="25" t="s">
        <v>494</v>
      </c>
      <c r="B418" s="26" t="s">
        <v>367</v>
      </c>
      <c r="C418" s="59">
        <v>1033</v>
      </c>
      <c r="D418" s="64">
        <v>1549368</v>
      </c>
      <c r="E418" s="27">
        <v>113750</v>
      </c>
      <c r="F418" s="28">
        <f t="shared" si="54"/>
        <v>14070.304562637362</v>
      </c>
      <c r="G418" s="29">
        <f t="shared" si="55"/>
        <v>0.0006702079161908951</v>
      </c>
      <c r="H418" s="7">
        <f t="shared" si="56"/>
        <v>13.620817582417583</v>
      </c>
      <c r="I418" s="7">
        <f t="shared" si="61"/>
        <v>3740.3045626373637</v>
      </c>
      <c r="J418" s="7">
        <f t="shared" si="62"/>
        <v>3740.3045626373637</v>
      </c>
      <c r="K418" s="7">
        <f t="shared" si="57"/>
        <v>0.0004734395523988429</v>
      </c>
      <c r="L418" s="30">
        <f t="shared" si="58"/>
        <v>31365.73047773389</v>
      </c>
      <c r="M418" s="10">
        <f t="shared" si="59"/>
        <v>7433.000972661834</v>
      </c>
      <c r="N418" s="31">
        <f t="shared" si="60"/>
        <v>38798.731450395724</v>
      </c>
    </row>
    <row r="419" spans="1:14" s="4" customFormat="1" ht="12.75">
      <c r="A419" s="9" t="s">
        <v>483</v>
      </c>
      <c r="B419" s="26" t="s">
        <v>65</v>
      </c>
      <c r="C419" s="8">
        <v>442</v>
      </c>
      <c r="D419" s="64">
        <v>314899</v>
      </c>
      <c r="E419" s="27">
        <v>20500</v>
      </c>
      <c r="F419" s="28">
        <f t="shared" si="54"/>
        <v>6789.529658536585</v>
      </c>
      <c r="G419" s="29">
        <f t="shared" si="55"/>
        <v>0.000323404266347391</v>
      </c>
      <c r="H419" s="7">
        <f t="shared" si="56"/>
        <v>15.360926829268292</v>
      </c>
      <c r="I419" s="7">
        <f t="shared" si="61"/>
        <v>2369.5296585365854</v>
      </c>
      <c r="J419" s="7">
        <f t="shared" si="62"/>
        <v>2369.5296585365854</v>
      </c>
      <c r="K419" s="7">
        <f t="shared" si="57"/>
        <v>0.0002999298699200901</v>
      </c>
      <c r="L419" s="30">
        <f t="shared" si="58"/>
        <v>15135.319665057898</v>
      </c>
      <c r="M419" s="10">
        <f t="shared" si="59"/>
        <v>4708.898957745415</v>
      </c>
      <c r="N419" s="31">
        <f t="shared" si="60"/>
        <v>19844.218622803313</v>
      </c>
    </row>
    <row r="420" spans="1:14" s="4" customFormat="1" ht="12.75">
      <c r="A420" s="25" t="s">
        <v>494</v>
      </c>
      <c r="B420" s="26" t="s">
        <v>368</v>
      </c>
      <c r="C420" s="59">
        <v>1053</v>
      </c>
      <c r="D420" s="64">
        <v>1411650</v>
      </c>
      <c r="E420" s="27">
        <v>90650</v>
      </c>
      <c r="F420" s="28">
        <f t="shared" si="54"/>
        <v>16397.875896304467</v>
      </c>
      <c r="G420" s="29">
        <f t="shared" si="55"/>
        <v>0.0007810766416245322</v>
      </c>
      <c r="H420" s="7">
        <f t="shared" si="56"/>
        <v>15.572531715388859</v>
      </c>
      <c r="I420" s="7">
        <f t="shared" si="61"/>
        <v>5867.875896304468</v>
      </c>
      <c r="J420" s="7">
        <f t="shared" si="62"/>
        <v>5867.875896304468</v>
      </c>
      <c r="K420" s="7">
        <f t="shared" si="57"/>
        <v>0.000742742867954973</v>
      </c>
      <c r="L420" s="30">
        <f t="shared" si="58"/>
        <v>36554.3868280281</v>
      </c>
      <c r="M420" s="10">
        <f t="shared" si="59"/>
        <v>11661.063026893076</v>
      </c>
      <c r="N420" s="31">
        <f t="shared" si="60"/>
        <v>48215.44985492118</v>
      </c>
    </row>
    <row r="421" spans="1:14" s="4" customFormat="1" ht="12.75">
      <c r="A421" s="25" t="s">
        <v>489</v>
      </c>
      <c r="B421" s="26" t="s">
        <v>213</v>
      </c>
      <c r="C421" s="59">
        <v>548</v>
      </c>
      <c r="D421" s="64">
        <v>1115096</v>
      </c>
      <c r="E421" s="27">
        <v>50200</v>
      </c>
      <c r="F421" s="28">
        <f t="shared" si="54"/>
        <v>12172.761115537849</v>
      </c>
      <c r="G421" s="29">
        <f t="shared" si="55"/>
        <v>0.0005798226204141935</v>
      </c>
      <c r="H421" s="7">
        <f t="shared" si="56"/>
        <v>22.213067729083665</v>
      </c>
      <c r="I421" s="7">
        <f t="shared" si="61"/>
        <v>6692.761115537848</v>
      </c>
      <c r="J421" s="7">
        <f t="shared" si="62"/>
        <v>6692.761115537848</v>
      </c>
      <c r="K421" s="7">
        <f t="shared" si="57"/>
        <v>0.0008471550307706394</v>
      </c>
      <c r="L421" s="30">
        <f t="shared" si="58"/>
        <v>27135.698635384255</v>
      </c>
      <c r="M421" s="10">
        <f t="shared" si="59"/>
        <v>13300.333983099039</v>
      </c>
      <c r="N421" s="31">
        <f t="shared" si="60"/>
        <v>40436.032618483296</v>
      </c>
    </row>
    <row r="422" spans="1:14" s="4" customFormat="1" ht="12.75">
      <c r="A422" s="25" t="s">
        <v>486</v>
      </c>
      <c r="B422" s="26" t="s">
        <v>145</v>
      </c>
      <c r="C422" s="59">
        <v>274</v>
      </c>
      <c r="D422" s="64">
        <v>681760</v>
      </c>
      <c r="E422" s="27">
        <v>105050</v>
      </c>
      <c r="F422" s="28">
        <f t="shared" si="54"/>
        <v>1778.2221799143265</v>
      </c>
      <c r="G422" s="29">
        <f t="shared" si="55"/>
        <v>8.470169045874744E-05</v>
      </c>
      <c r="H422" s="7">
        <f t="shared" si="56"/>
        <v>6.489861970490243</v>
      </c>
      <c r="I422" s="7">
        <f t="shared" si="61"/>
        <v>-961.7778200856734</v>
      </c>
      <c r="J422" s="7">
        <f t="shared" si="62"/>
        <v>0</v>
      </c>
      <c r="K422" s="7">
        <f t="shared" si="57"/>
        <v>0</v>
      </c>
      <c r="L422" s="30">
        <f t="shared" si="58"/>
        <v>3964.0391134693805</v>
      </c>
      <c r="M422" s="10">
        <f t="shared" si="59"/>
        <v>0</v>
      </c>
      <c r="N422" s="31">
        <f t="shared" si="60"/>
        <v>3964.0391134693805</v>
      </c>
    </row>
    <row r="423" spans="1:14" s="4" customFormat="1" ht="12.75">
      <c r="A423" s="25" t="s">
        <v>497</v>
      </c>
      <c r="B423" s="26" t="s">
        <v>508</v>
      </c>
      <c r="C423" s="59">
        <v>7220</v>
      </c>
      <c r="D423" s="64">
        <v>11083914</v>
      </c>
      <c r="E423" s="27">
        <v>640700</v>
      </c>
      <c r="F423" s="28">
        <f t="shared" si="54"/>
        <v>124903.79129077571</v>
      </c>
      <c r="G423" s="29">
        <f t="shared" si="55"/>
        <v>0.005949516537660662</v>
      </c>
      <c r="H423" s="7">
        <f t="shared" si="56"/>
        <v>17.299694084594975</v>
      </c>
      <c r="I423" s="7">
        <f t="shared" si="61"/>
        <v>52703.79129077572</v>
      </c>
      <c r="J423" s="7">
        <f t="shared" si="62"/>
        <v>52703.79129077572</v>
      </c>
      <c r="K423" s="7">
        <f t="shared" si="57"/>
        <v>0.0066711303693495734</v>
      </c>
      <c r="L423" s="30">
        <f t="shared" si="58"/>
        <v>278437.373962519</v>
      </c>
      <c r="M423" s="10">
        <f t="shared" si="59"/>
        <v>104736.7467987883</v>
      </c>
      <c r="N423" s="31">
        <f t="shared" si="60"/>
        <v>383174.1207613073</v>
      </c>
    </row>
    <row r="424" spans="1:14" s="4" customFormat="1" ht="12.75">
      <c r="A424" s="25" t="s">
        <v>489</v>
      </c>
      <c r="B424" s="26" t="s">
        <v>509</v>
      </c>
      <c r="C424" s="59">
        <v>892</v>
      </c>
      <c r="D424" s="64">
        <v>2331680</v>
      </c>
      <c r="E424" s="27">
        <v>580300</v>
      </c>
      <c r="F424" s="28">
        <f t="shared" si="54"/>
        <v>3584.1091849043596</v>
      </c>
      <c r="G424" s="29">
        <f t="shared" si="55"/>
        <v>0.00017072113382634162</v>
      </c>
      <c r="H424" s="7">
        <f t="shared" si="56"/>
        <v>4.018059624332242</v>
      </c>
      <c r="I424" s="7">
        <f t="shared" si="61"/>
        <v>-5335.89081509564</v>
      </c>
      <c r="J424" s="7">
        <f t="shared" si="62"/>
        <v>0</v>
      </c>
      <c r="K424" s="7">
        <f t="shared" si="57"/>
        <v>0</v>
      </c>
      <c r="L424" s="30">
        <f t="shared" si="58"/>
        <v>7989.749063072788</v>
      </c>
      <c r="M424" s="10">
        <f t="shared" si="59"/>
        <v>0</v>
      </c>
      <c r="N424" s="31">
        <f t="shared" si="60"/>
        <v>7989.749063072788</v>
      </c>
    </row>
    <row r="425" spans="1:14" s="4" customFormat="1" ht="12.75">
      <c r="A425" s="25" t="s">
        <v>484</v>
      </c>
      <c r="B425" s="26" t="s">
        <v>510</v>
      </c>
      <c r="C425" s="59">
        <v>25002</v>
      </c>
      <c r="D425" s="64">
        <v>57162692.88</v>
      </c>
      <c r="E425" s="27">
        <v>3580100</v>
      </c>
      <c r="F425" s="28">
        <f t="shared" si="54"/>
        <v>399201.5997837379</v>
      </c>
      <c r="G425" s="29">
        <f t="shared" si="55"/>
        <v>0.019015087494380502</v>
      </c>
      <c r="H425" s="7">
        <f t="shared" si="56"/>
        <v>15.966786648417642</v>
      </c>
      <c r="I425" s="7">
        <f t="shared" si="61"/>
        <v>149181.59978373788</v>
      </c>
      <c r="J425" s="7">
        <f t="shared" si="62"/>
        <v>149181.59978373788</v>
      </c>
      <c r="K425" s="7">
        <f t="shared" si="57"/>
        <v>0.018883079878916232</v>
      </c>
      <c r="L425" s="30">
        <f t="shared" si="58"/>
        <v>889906.0947370075</v>
      </c>
      <c r="M425" s="10">
        <f t="shared" si="59"/>
        <v>296464.35409898486</v>
      </c>
      <c r="N425" s="31">
        <f t="shared" si="60"/>
        <v>1186370.4488359923</v>
      </c>
    </row>
    <row r="426" spans="1:14" s="4" customFormat="1" ht="12.75">
      <c r="A426" s="25" t="s">
        <v>488</v>
      </c>
      <c r="B426" s="26" t="s">
        <v>511</v>
      </c>
      <c r="C426" s="59">
        <v>1558</v>
      </c>
      <c r="D426" s="64">
        <v>3296985</v>
      </c>
      <c r="E426" s="27">
        <v>248500</v>
      </c>
      <c r="F426" s="28">
        <f t="shared" si="54"/>
        <v>20670.835533199195</v>
      </c>
      <c r="G426" s="29">
        <f t="shared" si="55"/>
        <v>0.0009846096470020808</v>
      </c>
      <c r="H426" s="7">
        <f t="shared" si="56"/>
        <v>13.267545271629778</v>
      </c>
      <c r="I426" s="7">
        <f t="shared" si="61"/>
        <v>5090.835533199194</v>
      </c>
      <c r="J426" s="7">
        <f t="shared" si="62"/>
        <v>5090.835533199194</v>
      </c>
      <c r="K426" s="7">
        <f t="shared" si="57"/>
        <v>0.0006443868021470606</v>
      </c>
      <c r="L426" s="30">
        <f t="shared" si="58"/>
        <v>46079.73147969738</v>
      </c>
      <c r="M426" s="10">
        <f t="shared" si="59"/>
        <v>10116.872793708852</v>
      </c>
      <c r="N426" s="31">
        <f t="shared" si="60"/>
        <v>56196.604273406236</v>
      </c>
    </row>
    <row r="427" spans="1:14" s="4" customFormat="1" ht="12.75">
      <c r="A427" s="25" t="s">
        <v>489</v>
      </c>
      <c r="B427" s="26" t="s">
        <v>214</v>
      </c>
      <c r="C427" s="59">
        <v>606</v>
      </c>
      <c r="D427" s="64">
        <v>2566866</v>
      </c>
      <c r="E427" s="27">
        <v>610550</v>
      </c>
      <c r="F427" s="28">
        <f t="shared" si="54"/>
        <v>2547.736951928589</v>
      </c>
      <c r="G427" s="29">
        <f t="shared" si="55"/>
        <v>0.00012135582893413523</v>
      </c>
      <c r="H427" s="7">
        <f t="shared" si="56"/>
        <v>4.204186389321104</v>
      </c>
      <c r="I427" s="7">
        <f t="shared" si="61"/>
        <v>-3512.263048071411</v>
      </c>
      <c r="J427" s="7">
        <f t="shared" si="62"/>
        <v>0</v>
      </c>
      <c r="K427" s="7">
        <f t="shared" si="57"/>
        <v>0</v>
      </c>
      <c r="L427" s="30">
        <f t="shared" si="58"/>
        <v>5679.452794117529</v>
      </c>
      <c r="M427" s="10">
        <f t="shared" si="59"/>
        <v>0</v>
      </c>
      <c r="N427" s="31">
        <f t="shared" si="60"/>
        <v>5679.452794117529</v>
      </c>
    </row>
    <row r="428" spans="1:14" s="4" customFormat="1" ht="12.75">
      <c r="A428" s="25" t="s">
        <v>486</v>
      </c>
      <c r="B428" s="26" t="s">
        <v>146</v>
      </c>
      <c r="C428" s="59">
        <v>1764</v>
      </c>
      <c r="D428" s="64">
        <v>6955365</v>
      </c>
      <c r="E428" s="27">
        <v>588700</v>
      </c>
      <c r="F428" s="28">
        <f t="shared" si="54"/>
        <v>20841.28394768133</v>
      </c>
      <c r="G428" s="29">
        <f t="shared" si="55"/>
        <v>0.0009927285811857417</v>
      </c>
      <c r="H428" s="7">
        <f t="shared" si="56"/>
        <v>11.814786818413454</v>
      </c>
      <c r="I428" s="7">
        <f t="shared" si="61"/>
        <v>3201.2839476813333</v>
      </c>
      <c r="J428" s="7">
        <f t="shared" si="62"/>
        <v>3201.2839476813333</v>
      </c>
      <c r="K428" s="7">
        <f t="shared" si="57"/>
        <v>0.00040521150454741605</v>
      </c>
      <c r="L428" s="30">
        <f t="shared" si="58"/>
        <v>46459.69759949271</v>
      </c>
      <c r="M428" s="10">
        <f t="shared" si="59"/>
        <v>6361.820621394432</v>
      </c>
      <c r="N428" s="31">
        <f t="shared" si="60"/>
        <v>52821.51822088714</v>
      </c>
    </row>
    <row r="429" spans="1:14" s="4" customFormat="1" ht="12.75">
      <c r="A429" s="25" t="s">
        <v>491</v>
      </c>
      <c r="B429" s="26" t="s">
        <v>303</v>
      </c>
      <c r="C429" s="59">
        <v>409</v>
      </c>
      <c r="D429" s="64">
        <v>299004</v>
      </c>
      <c r="E429" s="27">
        <v>17500</v>
      </c>
      <c r="F429" s="28">
        <f t="shared" si="54"/>
        <v>6988.150628571429</v>
      </c>
      <c r="G429" s="29">
        <f t="shared" si="55"/>
        <v>0.00033286513806102464</v>
      </c>
      <c r="H429" s="7">
        <f t="shared" si="56"/>
        <v>17.085942857142857</v>
      </c>
      <c r="I429" s="7">
        <f t="shared" si="61"/>
        <v>2898.1506285714286</v>
      </c>
      <c r="J429" s="7">
        <f t="shared" si="62"/>
        <v>2898.1506285714286</v>
      </c>
      <c r="K429" s="7">
        <f t="shared" si="57"/>
        <v>0.00036684155351450514</v>
      </c>
      <c r="L429" s="30">
        <f t="shared" si="58"/>
        <v>15578.088461255953</v>
      </c>
      <c r="M429" s="10">
        <f t="shared" si="59"/>
        <v>5759.41239017773</v>
      </c>
      <c r="N429" s="31">
        <f t="shared" si="60"/>
        <v>21337.500851433684</v>
      </c>
    </row>
    <row r="430" spans="1:14" s="4" customFormat="1" ht="12.75">
      <c r="A430" s="25" t="s">
        <v>491</v>
      </c>
      <c r="B430" s="26" t="s">
        <v>304</v>
      </c>
      <c r="C430" s="59">
        <v>396</v>
      </c>
      <c r="D430" s="64">
        <v>321694</v>
      </c>
      <c r="E430" s="27">
        <v>18400</v>
      </c>
      <c r="F430" s="28">
        <f t="shared" si="54"/>
        <v>6923.414347826087</v>
      </c>
      <c r="G430" s="29">
        <f t="shared" si="55"/>
        <v>0.0003297815681477269</v>
      </c>
      <c r="H430" s="7">
        <f t="shared" si="56"/>
        <v>17.48336956521739</v>
      </c>
      <c r="I430" s="7">
        <f t="shared" si="61"/>
        <v>2963.4143478260867</v>
      </c>
      <c r="J430" s="7">
        <f t="shared" si="62"/>
        <v>2963.4143478260867</v>
      </c>
      <c r="K430" s="7">
        <f t="shared" si="57"/>
        <v>0.00037510249203284387</v>
      </c>
      <c r="L430" s="30">
        <f t="shared" si="58"/>
        <v>15433.77738931362</v>
      </c>
      <c r="M430" s="10">
        <f t="shared" si="59"/>
        <v>5889.109124915649</v>
      </c>
      <c r="N430" s="31">
        <f t="shared" si="60"/>
        <v>21322.88651422927</v>
      </c>
    </row>
    <row r="431" spans="1:14" s="4" customFormat="1" ht="12.75">
      <c r="A431" s="25" t="s">
        <v>484</v>
      </c>
      <c r="B431" s="26" t="s">
        <v>96</v>
      </c>
      <c r="C431" s="59">
        <v>9874</v>
      </c>
      <c r="D431" s="64">
        <v>11952534</v>
      </c>
      <c r="E431" s="27">
        <v>977050</v>
      </c>
      <c r="F431" s="28">
        <f t="shared" si="54"/>
        <v>120791.48530372039</v>
      </c>
      <c r="G431" s="29">
        <f t="shared" si="55"/>
        <v>0.0057536359144620495</v>
      </c>
      <c r="H431" s="7">
        <f t="shared" si="56"/>
        <v>12.233287958651042</v>
      </c>
      <c r="I431" s="7">
        <f t="shared" si="61"/>
        <v>22051.485303720387</v>
      </c>
      <c r="J431" s="7">
        <f t="shared" si="62"/>
        <v>22051.485303720387</v>
      </c>
      <c r="K431" s="7">
        <f t="shared" si="57"/>
        <v>0.0027912286705769106</v>
      </c>
      <c r="L431" s="30">
        <f t="shared" si="58"/>
        <v>269270.1607968239</v>
      </c>
      <c r="M431" s="10">
        <f t="shared" si="59"/>
        <v>43822.290128057495</v>
      </c>
      <c r="N431" s="31">
        <f t="shared" si="60"/>
        <v>313092.4509248814</v>
      </c>
    </row>
    <row r="432" spans="1:14" s="4" customFormat="1" ht="12.75">
      <c r="A432" s="25" t="s">
        <v>494</v>
      </c>
      <c r="B432" s="26" t="s">
        <v>369</v>
      </c>
      <c r="C432" s="59">
        <v>640</v>
      </c>
      <c r="D432" s="64">
        <v>682411</v>
      </c>
      <c r="E432" s="27">
        <v>42350</v>
      </c>
      <c r="F432" s="28">
        <f t="shared" si="54"/>
        <v>10312.704604486422</v>
      </c>
      <c r="G432" s="29">
        <f t="shared" si="55"/>
        <v>0.000491222932133145</v>
      </c>
      <c r="H432" s="7">
        <f t="shared" si="56"/>
        <v>16.113600944510036</v>
      </c>
      <c r="I432" s="7">
        <f t="shared" si="61"/>
        <v>3912.7046044864232</v>
      </c>
      <c r="J432" s="7">
        <f t="shared" si="62"/>
        <v>3912.7046044864232</v>
      </c>
      <c r="K432" s="7">
        <f t="shared" si="57"/>
        <v>0.0004952615717771279</v>
      </c>
      <c r="L432" s="30">
        <f t="shared" si="58"/>
        <v>22989.233223831186</v>
      </c>
      <c r="M432" s="10">
        <f t="shared" si="59"/>
        <v>7775.6066769009085</v>
      </c>
      <c r="N432" s="31">
        <f t="shared" si="60"/>
        <v>30764.839900732095</v>
      </c>
    </row>
    <row r="433" spans="1:14" s="4" customFormat="1" ht="12.75">
      <c r="A433" s="25" t="s">
        <v>491</v>
      </c>
      <c r="B433" s="26" t="s">
        <v>305</v>
      </c>
      <c r="C433" s="59">
        <v>1202</v>
      </c>
      <c r="D433" s="64">
        <v>1173439</v>
      </c>
      <c r="E433" s="27">
        <v>79500</v>
      </c>
      <c r="F433" s="28">
        <f t="shared" si="54"/>
        <v>17741.80727044025</v>
      </c>
      <c r="G433" s="29">
        <f t="shared" si="55"/>
        <v>0.0008450918476745054</v>
      </c>
      <c r="H433" s="7">
        <f t="shared" si="56"/>
        <v>14.760238993710692</v>
      </c>
      <c r="I433" s="7">
        <f t="shared" si="61"/>
        <v>5721.807270440251</v>
      </c>
      <c r="J433" s="7">
        <f t="shared" si="62"/>
        <v>5721.807270440251</v>
      </c>
      <c r="K433" s="7">
        <f t="shared" si="57"/>
        <v>0.0007242538214908245</v>
      </c>
      <c r="L433" s="30">
        <f t="shared" si="58"/>
        <v>39550.298471166854</v>
      </c>
      <c r="M433" s="10">
        <f t="shared" si="59"/>
        <v>11370.784997405945</v>
      </c>
      <c r="N433" s="31">
        <f t="shared" si="60"/>
        <v>50921.0834685728</v>
      </c>
    </row>
    <row r="434" spans="1:14" s="4" customFormat="1" ht="12.75">
      <c r="A434" s="25" t="s">
        <v>496</v>
      </c>
      <c r="B434" s="26" t="s">
        <v>429</v>
      </c>
      <c r="C434" s="59">
        <v>1131</v>
      </c>
      <c r="D434" s="64">
        <v>2643731</v>
      </c>
      <c r="E434" s="27">
        <v>177550</v>
      </c>
      <c r="F434" s="28">
        <f t="shared" si="54"/>
        <v>16840.66325542101</v>
      </c>
      <c r="G434" s="29">
        <f t="shared" si="55"/>
        <v>0.0008021678406066202</v>
      </c>
      <c r="H434" s="7">
        <f t="shared" si="56"/>
        <v>14.890064770487188</v>
      </c>
      <c r="I434" s="7">
        <f t="shared" si="61"/>
        <v>5530.663255421009</v>
      </c>
      <c r="J434" s="7">
        <f t="shared" si="62"/>
        <v>5530.663255421009</v>
      </c>
      <c r="K434" s="7">
        <f t="shared" si="57"/>
        <v>0.0007000592310774124</v>
      </c>
      <c r="L434" s="30">
        <f t="shared" si="58"/>
        <v>37541.45494038983</v>
      </c>
      <c r="M434" s="10">
        <f t="shared" si="59"/>
        <v>10990.929927915375</v>
      </c>
      <c r="N434" s="31">
        <f t="shared" si="60"/>
        <v>48532.384868305206</v>
      </c>
    </row>
    <row r="435" spans="1:14" s="4" customFormat="1" ht="12.75">
      <c r="A435" s="9" t="s">
        <v>483</v>
      </c>
      <c r="B435" s="26" t="s">
        <v>66</v>
      </c>
      <c r="C435" s="8">
        <v>253</v>
      </c>
      <c r="D435" s="64">
        <v>274575</v>
      </c>
      <c r="E435" s="27">
        <v>15750</v>
      </c>
      <c r="F435" s="28">
        <f t="shared" si="54"/>
        <v>4410.633333333333</v>
      </c>
      <c r="G435" s="29">
        <f t="shared" si="55"/>
        <v>0.00021009078817419352</v>
      </c>
      <c r="H435" s="7">
        <f t="shared" si="56"/>
        <v>17.433333333333334</v>
      </c>
      <c r="I435" s="7">
        <f t="shared" si="61"/>
        <v>1880.6333333333334</v>
      </c>
      <c r="J435" s="7">
        <f t="shared" si="62"/>
        <v>1880.6333333333334</v>
      </c>
      <c r="K435" s="7">
        <f t="shared" si="57"/>
        <v>0.000238046444787871</v>
      </c>
      <c r="L435" s="30">
        <f t="shared" si="58"/>
        <v>9832.248886552257</v>
      </c>
      <c r="M435" s="10">
        <f t="shared" si="59"/>
        <v>3737.3291831695747</v>
      </c>
      <c r="N435" s="31">
        <f t="shared" si="60"/>
        <v>13569.578069721832</v>
      </c>
    </row>
    <row r="436" spans="1:14" s="4" customFormat="1" ht="12.75">
      <c r="A436" s="25" t="s">
        <v>495</v>
      </c>
      <c r="B436" s="26" t="s">
        <v>390</v>
      </c>
      <c r="C436" s="59">
        <v>1591</v>
      </c>
      <c r="D436" s="64">
        <v>3121226</v>
      </c>
      <c r="E436" s="27">
        <v>199700</v>
      </c>
      <c r="F436" s="28">
        <f t="shared" si="54"/>
        <v>24866.65280921382</v>
      </c>
      <c r="G436" s="29">
        <f t="shared" si="55"/>
        <v>0.0011844681462091812</v>
      </c>
      <c r="H436" s="7">
        <f t="shared" si="56"/>
        <v>15.629574361542314</v>
      </c>
      <c r="I436" s="7">
        <f t="shared" si="61"/>
        <v>8956.652809213821</v>
      </c>
      <c r="J436" s="7">
        <f t="shared" si="62"/>
        <v>8956.652809213821</v>
      </c>
      <c r="K436" s="7">
        <f t="shared" si="57"/>
        <v>0.001133713478668169</v>
      </c>
      <c r="L436" s="30">
        <f t="shared" si="58"/>
        <v>55433.10924258968</v>
      </c>
      <c r="M436" s="10">
        <f t="shared" si="59"/>
        <v>17799.301615090255</v>
      </c>
      <c r="N436" s="31">
        <f t="shared" si="60"/>
        <v>73232.41085767993</v>
      </c>
    </row>
    <row r="437" spans="1:14" s="4" customFormat="1" ht="12.75">
      <c r="A437" s="25" t="s">
        <v>490</v>
      </c>
      <c r="B437" s="26" t="s">
        <v>246</v>
      </c>
      <c r="C437" s="59">
        <v>236</v>
      </c>
      <c r="D437" s="64">
        <v>557717</v>
      </c>
      <c r="E437" s="27">
        <v>74500</v>
      </c>
      <c r="F437" s="28">
        <f t="shared" si="54"/>
        <v>1766.727677852349</v>
      </c>
      <c r="G437" s="29">
        <f t="shared" si="55"/>
        <v>8.415417521198679E-05</v>
      </c>
      <c r="H437" s="7">
        <f t="shared" si="56"/>
        <v>7.486134228187919</v>
      </c>
      <c r="I437" s="7">
        <f t="shared" si="61"/>
        <v>-593.2723221476512</v>
      </c>
      <c r="J437" s="7">
        <f t="shared" si="62"/>
        <v>0</v>
      </c>
      <c r="K437" s="7">
        <f t="shared" si="57"/>
        <v>0</v>
      </c>
      <c r="L437" s="30">
        <f t="shared" si="58"/>
        <v>3938.4153999209816</v>
      </c>
      <c r="M437" s="10">
        <f t="shared" si="59"/>
        <v>0</v>
      </c>
      <c r="N437" s="31">
        <f t="shared" si="60"/>
        <v>3938.4153999209816</v>
      </c>
    </row>
    <row r="438" spans="1:14" s="4" customFormat="1" ht="12.75">
      <c r="A438" s="25" t="s">
        <v>486</v>
      </c>
      <c r="B438" s="26" t="s">
        <v>147</v>
      </c>
      <c r="C438" s="59">
        <v>1043</v>
      </c>
      <c r="D438" s="64">
        <v>3010640</v>
      </c>
      <c r="E438" s="27">
        <v>272300</v>
      </c>
      <c r="F438" s="28">
        <f t="shared" si="54"/>
        <v>11531.75732647815</v>
      </c>
      <c r="G438" s="29">
        <f t="shared" si="55"/>
        <v>0.00054928981909325</v>
      </c>
      <c r="H438" s="7">
        <f t="shared" si="56"/>
        <v>11.056334924715387</v>
      </c>
      <c r="I438" s="7">
        <f t="shared" si="61"/>
        <v>1101.7573264781481</v>
      </c>
      <c r="J438" s="7">
        <f t="shared" si="62"/>
        <v>1101.7573264781481</v>
      </c>
      <c r="K438" s="7">
        <f t="shared" si="57"/>
        <v>0.0001394580272180185</v>
      </c>
      <c r="L438" s="30">
        <f t="shared" si="58"/>
        <v>25706.763533564103</v>
      </c>
      <c r="M438" s="10">
        <f t="shared" si="59"/>
        <v>2189.49102732289</v>
      </c>
      <c r="N438" s="31">
        <f t="shared" si="60"/>
        <v>27896.25456088699</v>
      </c>
    </row>
    <row r="439" spans="1:14" s="4" customFormat="1" ht="12.75">
      <c r="A439" s="25" t="s">
        <v>490</v>
      </c>
      <c r="B439" s="26" t="s">
        <v>247</v>
      </c>
      <c r="C439" s="59">
        <v>385</v>
      </c>
      <c r="D439" s="64">
        <v>601352</v>
      </c>
      <c r="E439" s="27">
        <v>45850</v>
      </c>
      <c r="F439" s="28">
        <f t="shared" si="54"/>
        <v>5049.520610687023</v>
      </c>
      <c r="G439" s="29">
        <f t="shared" si="55"/>
        <v>0.00024052277412943076</v>
      </c>
      <c r="H439" s="7">
        <f t="shared" si="56"/>
        <v>13.115637949836422</v>
      </c>
      <c r="I439" s="7">
        <f t="shared" si="61"/>
        <v>1199.5206106870226</v>
      </c>
      <c r="J439" s="7">
        <f t="shared" si="62"/>
        <v>1199.5206106870226</v>
      </c>
      <c r="K439" s="7">
        <f t="shared" si="57"/>
        <v>0.00015183268942580778</v>
      </c>
      <c r="L439" s="30">
        <f t="shared" si="58"/>
        <v>11256.46582925736</v>
      </c>
      <c r="M439" s="10">
        <f t="shared" si="59"/>
        <v>2383.773223985182</v>
      </c>
      <c r="N439" s="31">
        <f t="shared" si="60"/>
        <v>13640.239053242542</v>
      </c>
    </row>
    <row r="440" spans="1:14" s="4" customFormat="1" ht="12.75">
      <c r="A440" s="25" t="s">
        <v>485</v>
      </c>
      <c r="B440" s="26" t="s">
        <v>115</v>
      </c>
      <c r="C440" s="60">
        <v>1213</v>
      </c>
      <c r="D440" s="64">
        <v>1068538</v>
      </c>
      <c r="E440" s="27">
        <v>80000</v>
      </c>
      <c r="F440" s="28">
        <f t="shared" si="54"/>
        <v>16201.707425</v>
      </c>
      <c r="G440" s="29">
        <f t="shared" si="55"/>
        <v>0.0007717325892772618</v>
      </c>
      <c r="H440" s="7">
        <f t="shared" si="56"/>
        <v>13.356725</v>
      </c>
      <c r="I440" s="7">
        <f t="shared" si="61"/>
        <v>4071.707425000001</v>
      </c>
      <c r="J440" s="7">
        <f t="shared" si="62"/>
        <v>4071.707425000001</v>
      </c>
      <c r="K440" s="7">
        <f t="shared" si="57"/>
        <v>0.0005153878002468816</v>
      </c>
      <c r="L440" s="30">
        <f t="shared" si="58"/>
        <v>36117.085178175854</v>
      </c>
      <c r="M440" s="10">
        <f t="shared" si="59"/>
        <v>8091.588463876042</v>
      </c>
      <c r="N440" s="31">
        <f t="shared" si="60"/>
        <v>44208.673642051894</v>
      </c>
    </row>
    <row r="441" spans="1:14" s="4" customFormat="1" ht="12.75">
      <c r="A441" s="25" t="s">
        <v>486</v>
      </c>
      <c r="B441" s="26" t="s">
        <v>148</v>
      </c>
      <c r="C441" s="59">
        <v>1236</v>
      </c>
      <c r="D441" s="64">
        <v>2142118</v>
      </c>
      <c r="E441" s="27">
        <v>184800</v>
      </c>
      <c r="F441" s="28">
        <f t="shared" si="54"/>
        <v>14327.152857142857</v>
      </c>
      <c r="G441" s="29">
        <f t="shared" si="55"/>
        <v>0.0006824423180456226</v>
      </c>
      <c r="H441" s="7">
        <f t="shared" si="56"/>
        <v>11.591547619047619</v>
      </c>
      <c r="I441" s="7">
        <f t="shared" si="61"/>
        <v>1967.1528571428569</v>
      </c>
      <c r="J441" s="7">
        <f t="shared" si="62"/>
        <v>1967.1528571428569</v>
      </c>
      <c r="K441" s="7">
        <f t="shared" si="57"/>
        <v>0.00024899789645181224</v>
      </c>
      <c r="L441" s="30">
        <f t="shared" si="58"/>
        <v>31938.30048453514</v>
      </c>
      <c r="M441" s="10">
        <f t="shared" si="59"/>
        <v>3909.266974293452</v>
      </c>
      <c r="N441" s="31">
        <f t="shared" si="60"/>
        <v>35847.56745882859</v>
      </c>
    </row>
    <row r="442" spans="1:14" s="4" customFormat="1" ht="12.75">
      <c r="A442" s="25" t="s">
        <v>490</v>
      </c>
      <c r="B442" s="26" t="s">
        <v>248</v>
      </c>
      <c r="C442" s="59">
        <v>939</v>
      </c>
      <c r="D442" s="64">
        <v>1105037</v>
      </c>
      <c r="E442" s="27">
        <v>66450</v>
      </c>
      <c r="F442" s="28">
        <f t="shared" si="54"/>
        <v>15615.19553047404</v>
      </c>
      <c r="G442" s="29">
        <f t="shared" si="55"/>
        <v>0.0007437953891334053</v>
      </c>
      <c r="H442" s="7">
        <f t="shared" si="56"/>
        <v>16.629601203912717</v>
      </c>
      <c r="I442" s="7">
        <f t="shared" si="61"/>
        <v>6225.195530474041</v>
      </c>
      <c r="J442" s="7">
        <f t="shared" si="62"/>
        <v>6225.195530474041</v>
      </c>
      <c r="K442" s="7">
        <f t="shared" si="57"/>
        <v>0.0007879716039660523</v>
      </c>
      <c r="L442" s="30">
        <f t="shared" si="58"/>
        <v>34809.62421144337</v>
      </c>
      <c r="M442" s="10">
        <f t="shared" si="59"/>
        <v>12371.154182267022</v>
      </c>
      <c r="N442" s="31">
        <f t="shared" si="60"/>
        <v>47180.778393710396</v>
      </c>
    </row>
    <row r="443" spans="1:14" s="4" customFormat="1" ht="12.75">
      <c r="A443" s="25" t="s">
        <v>486</v>
      </c>
      <c r="B443" s="26" t="s">
        <v>149</v>
      </c>
      <c r="C443" s="59">
        <v>1466</v>
      </c>
      <c r="D443" s="64">
        <v>2284165</v>
      </c>
      <c r="E443" s="27">
        <v>326600</v>
      </c>
      <c r="F443" s="28">
        <f t="shared" si="54"/>
        <v>10252.865554194734</v>
      </c>
      <c r="G443" s="29">
        <f t="shared" si="55"/>
        <v>0.0004883726309883262</v>
      </c>
      <c r="H443" s="7">
        <f t="shared" si="56"/>
        <v>6.993769136558481</v>
      </c>
      <c r="I443" s="7">
        <f t="shared" si="61"/>
        <v>-4407.134445805266</v>
      </c>
      <c r="J443" s="7">
        <f t="shared" si="62"/>
        <v>0</v>
      </c>
      <c r="K443" s="7">
        <f t="shared" si="57"/>
        <v>0</v>
      </c>
      <c r="L443" s="30">
        <f t="shared" si="58"/>
        <v>22855.839130253666</v>
      </c>
      <c r="M443" s="10">
        <f t="shared" si="59"/>
        <v>0</v>
      </c>
      <c r="N443" s="31">
        <f t="shared" si="60"/>
        <v>22855.839130253666</v>
      </c>
    </row>
    <row r="444" spans="1:14" s="4" customFormat="1" ht="12.75">
      <c r="A444" s="25" t="s">
        <v>486</v>
      </c>
      <c r="B444" s="26" t="s">
        <v>150</v>
      </c>
      <c r="C444" s="59">
        <v>332</v>
      </c>
      <c r="D444" s="64">
        <v>1700256</v>
      </c>
      <c r="E444" s="27">
        <v>154300</v>
      </c>
      <c r="F444" s="28">
        <f t="shared" si="54"/>
        <v>3658.3602851587816</v>
      </c>
      <c r="G444" s="29">
        <f t="shared" si="55"/>
        <v>0.00017425792117553243</v>
      </c>
      <c r="H444" s="7">
        <f t="shared" si="56"/>
        <v>11.019157485418017</v>
      </c>
      <c r="I444" s="7">
        <f t="shared" si="61"/>
        <v>338.36028515878155</v>
      </c>
      <c r="J444" s="7">
        <f t="shared" si="62"/>
        <v>338.36028515878155</v>
      </c>
      <c r="K444" s="7">
        <f t="shared" si="57"/>
        <v>4.2828903174174396E-05</v>
      </c>
      <c r="L444" s="30">
        <f t="shared" si="58"/>
        <v>8155.270711014918</v>
      </c>
      <c r="M444" s="10">
        <f t="shared" si="59"/>
        <v>672.413779834538</v>
      </c>
      <c r="N444" s="31">
        <f t="shared" si="60"/>
        <v>8827.684490849455</v>
      </c>
    </row>
    <row r="445" spans="1:14" s="4" customFormat="1" ht="12.75">
      <c r="A445" s="25" t="s">
        <v>495</v>
      </c>
      <c r="B445" s="26" t="s">
        <v>391</v>
      </c>
      <c r="C445" s="59">
        <v>1388</v>
      </c>
      <c r="D445" s="64">
        <v>1737409</v>
      </c>
      <c r="E445" s="27">
        <v>115050</v>
      </c>
      <c r="F445" s="28">
        <f t="shared" si="54"/>
        <v>20960.657905258584</v>
      </c>
      <c r="G445" s="29">
        <f t="shared" si="55"/>
        <v>0.0009984146962942774</v>
      </c>
      <c r="H445" s="7">
        <f t="shared" si="56"/>
        <v>15.101338548457193</v>
      </c>
      <c r="I445" s="7">
        <f t="shared" si="61"/>
        <v>7080.657905258584</v>
      </c>
      <c r="J445" s="7">
        <f t="shared" si="62"/>
        <v>7080.657905258584</v>
      </c>
      <c r="K445" s="7">
        <f t="shared" si="57"/>
        <v>0.0008962541561030539</v>
      </c>
      <c r="L445" s="30">
        <f t="shared" si="58"/>
        <v>46725.807786572186</v>
      </c>
      <c r="M445" s="10">
        <f t="shared" si="59"/>
        <v>14071.190250817945</v>
      </c>
      <c r="N445" s="31">
        <f t="shared" si="60"/>
        <v>60796.998037390134</v>
      </c>
    </row>
    <row r="446" spans="1:14" s="4" customFormat="1" ht="12.75">
      <c r="A446" s="25" t="s">
        <v>490</v>
      </c>
      <c r="B446" s="26" t="s">
        <v>249</v>
      </c>
      <c r="C446" s="59">
        <v>391</v>
      </c>
      <c r="D446" s="64">
        <v>1124925</v>
      </c>
      <c r="E446" s="27">
        <v>84150</v>
      </c>
      <c r="F446" s="28">
        <f t="shared" si="54"/>
        <v>5226.924242424242</v>
      </c>
      <c r="G446" s="29">
        <f t="shared" si="55"/>
        <v>0.00024897300474256343</v>
      </c>
      <c r="H446" s="7">
        <f t="shared" si="56"/>
        <v>13.368092691622103</v>
      </c>
      <c r="I446" s="7">
        <f t="shared" si="61"/>
        <v>1316.924242424242</v>
      </c>
      <c r="J446" s="7">
        <f t="shared" si="62"/>
        <v>1316.924242424242</v>
      </c>
      <c r="K446" s="7">
        <f t="shared" si="57"/>
        <v>0.00016669338377003378</v>
      </c>
      <c r="L446" s="30">
        <f t="shared" si="58"/>
        <v>11651.936621951969</v>
      </c>
      <c r="M446" s="10">
        <f t="shared" si="59"/>
        <v>2617.0861251895303</v>
      </c>
      <c r="N446" s="31">
        <f t="shared" si="60"/>
        <v>14269.022747141498</v>
      </c>
    </row>
    <row r="447" spans="1:14" s="4" customFormat="1" ht="12.75">
      <c r="A447" s="25" t="s">
        <v>496</v>
      </c>
      <c r="B447" s="26" t="s">
        <v>430</v>
      </c>
      <c r="C447" s="59">
        <v>64</v>
      </c>
      <c r="D447" s="64">
        <v>84812</v>
      </c>
      <c r="E447" s="27">
        <v>6750</v>
      </c>
      <c r="F447" s="28">
        <f t="shared" si="54"/>
        <v>804.1434074074074</v>
      </c>
      <c r="G447" s="29">
        <f t="shared" si="55"/>
        <v>3.8303597125273885E-05</v>
      </c>
      <c r="H447" s="7">
        <f t="shared" si="56"/>
        <v>12.56474074074074</v>
      </c>
      <c r="I447" s="7">
        <f t="shared" si="61"/>
        <v>164.14340740740738</v>
      </c>
      <c r="J447" s="7">
        <f t="shared" si="62"/>
        <v>164.14340740740738</v>
      </c>
      <c r="K447" s="7">
        <f t="shared" si="57"/>
        <v>2.077691269006917E-05</v>
      </c>
      <c r="L447" s="30">
        <f t="shared" si="58"/>
        <v>1792.6083454628179</v>
      </c>
      <c r="M447" s="10">
        <f t="shared" si="59"/>
        <v>326.197529234086</v>
      </c>
      <c r="N447" s="31">
        <f t="shared" si="60"/>
        <v>2118.8058746969036</v>
      </c>
    </row>
    <row r="448" spans="1:14" s="4" customFormat="1" ht="12.75">
      <c r="A448" s="25" t="s">
        <v>485</v>
      </c>
      <c r="B448" s="26" t="s">
        <v>116</v>
      </c>
      <c r="C448" s="60">
        <v>528</v>
      </c>
      <c r="D448" s="64">
        <v>605585</v>
      </c>
      <c r="E448" s="27">
        <v>40600</v>
      </c>
      <c r="F448" s="28">
        <f t="shared" si="54"/>
        <v>7875.588177339901</v>
      </c>
      <c r="G448" s="29">
        <f t="shared" si="55"/>
        <v>0.0003751362678480113</v>
      </c>
      <c r="H448" s="7">
        <f t="shared" si="56"/>
        <v>14.91588669950739</v>
      </c>
      <c r="I448" s="7">
        <f t="shared" si="61"/>
        <v>2595.5881773399014</v>
      </c>
      <c r="J448" s="7">
        <f t="shared" si="62"/>
        <v>2595.5881773399014</v>
      </c>
      <c r="K448" s="7">
        <f t="shared" si="57"/>
        <v>0.00032854386168623705</v>
      </c>
      <c r="L448" s="30">
        <f t="shared" si="58"/>
        <v>17556.37733528693</v>
      </c>
      <c r="M448" s="10">
        <f t="shared" si="59"/>
        <v>5158.138628473922</v>
      </c>
      <c r="N448" s="31">
        <f t="shared" si="60"/>
        <v>22714.515963760852</v>
      </c>
    </row>
    <row r="449" spans="1:14" s="4" customFormat="1" ht="12.75">
      <c r="A449" s="25" t="s">
        <v>494</v>
      </c>
      <c r="B449" s="26" t="s">
        <v>370</v>
      </c>
      <c r="C449" s="59">
        <v>37</v>
      </c>
      <c r="D449" s="64">
        <v>351912</v>
      </c>
      <c r="E449" s="27">
        <v>44650</v>
      </c>
      <c r="F449" s="28">
        <f t="shared" si="54"/>
        <v>291.61800671892496</v>
      </c>
      <c r="G449" s="29">
        <f t="shared" si="55"/>
        <v>1.3890580387706878E-05</v>
      </c>
      <c r="H449" s="7">
        <f t="shared" si="56"/>
        <v>7.881567749160134</v>
      </c>
      <c r="I449" s="7">
        <f t="shared" si="61"/>
        <v>-78.38199328107503</v>
      </c>
      <c r="J449" s="7">
        <f t="shared" si="62"/>
        <v>0</v>
      </c>
      <c r="K449" s="7">
        <f t="shared" si="57"/>
        <v>0</v>
      </c>
      <c r="L449" s="30">
        <f t="shared" si="58"/>
        <v>650.0791621446818</v>
      </c>
      <c r="M449" s="10">
        <f t="shared" si="59"/>
        <v>0</v>
      </c>
      <c r="N449" s="31">
        <f t="shared" si="60"/>
        <v>650.0791621446818</v>
      </c>
    </row>
    <row r="450" spans="1:14" s="4" customFormat="1" ht="12.75">
      <c r="A450" s="25" t="s">
        <v>488</v>
      </c>
      <c r="B450" s="26" t="s">
        <v>196</v>
      </c>
      <c r="C450" s="59">
        <v>2781</v>
      </c>
      <c r="D450" s="64">
        <v>5588832.83136</v>
      </c>
      <c r="E450" s="27">
        <v>334050</v>
      </c>
      <c r="F450" s="28">
        <f t="shared" si="54"/>
        <v>46527.59797638725</v>
      </c>
      <c r="G450" s="29">
        <f t="shared" si="55"/>
        <v>0.002216239481263736</v>
      </c>
      <c r="H450" s="7">
        <f t="shared" si="56"/>
        <v>16.730527859182757</v>
      </c>
      <c r="I450" s="7">
        <f t="shared" si="61"/>
        <v>18717.59797638725</v>
      </c>
      <c r="J450" s="7">
        <f t="shared" si="62"/>
        <v>18717.59797638725</v>
      </c>
      <c r="K450" s="7">
        <f t="shared" si="57"/>
        <v>0.0023692325209136817</v>
      </c>
      <c r="L450" s="30">
        <f t="shared" si="58"/>
        <v>103720.00772314284</v>
      </c>
      <c r="M450" s="10">
        <f t="shared" si="59"/>
        <v>37196.950578344804</v>
      </c>
      <c r="N450" s="31">
        <f t="shared" si="60"/>
        <v>140916.95830148764</v>
      </c>
    </row>
    <row r="451" spans="1:14" s="4" customFormat="1" ht="12.75">
      <c r="A451" s="25" t="s">
        <v>495</v>
      </c>
      <c r="B451" s="26" t="s">
        <v>392</v>
      </c>
      <c r="C451" s="59">
        <v>890</v>
      </c>
      <c r="D451" s="64">
        <v>615259</v>
      </c>
      <c r="E451" s="27">
        <v>48600</v>
      </c>
      <c r="F451" s="28">
        <f t="shared" si="54"/>
        <v>11267.088683127571</v>
      </c>
      <c r="G451" s="29">
        <f t="shared" si="55"/>
        <v>0.0005366829121743984</v>
      </c>
      <c r="H451" s="7">
        <f t="shared" si="56"/>
        <v>12.659650205761316</v>
      </c>
      <c r="I451" s="7">
        <f t="shared" si="61"/>
        <v>2367.0886831275716</v>
      </c>
      <c r="J451" s="7">
        <f t="shared" si="62"/>
        <v>2367.0886831275716</v>
      </c>
      <c r="K451" s="7">
        <f t="shared" si="57"/>
        <v>0.0002996208966036912</v>
      </c>
      <c r="L451" s="30">
        <f t="shared" si="58"/>
        <v>25116.760289761845</v>
      </c>
      <c r="M451" s="10">
        <f t="shared" si="59"/>
        <v>4704.048076677952</v>
      </c>
      <c r="N451" s="31">
        <f t="shared" si="60"/>
        <v>29820.808366439796</v>
      </c>
    </row>
    <row r="452" spans="1:14" s="4" customFormat="1" ht="12.75">
      <c r="A452" s="25" t="s">
        <v>496</v>
      </c>
      <c r="B452" s="26" t="s">
        <v>431</v>
      </c>
      <c r="C452" s="59">
        <v>237</v>
      </c>
      <c r="D452" s="64">
        <v>232972</v>
      </c>
      <c r="E452" s="27">
        <v>18950</v>
      </c>
      <c r="F452" s="28">
        <f t="shared" si="54"/>
        <v>2913.6867546174144</v>
      </c>
      <c r="G452" s="29">
        <f t="shared" si="55"/>
        <v>0.0001387870404334103</v>
      </c>
      <c r="H452" s="7">
        <f t="shared" si="56"/>
        <v>12.294036939313985</v>
      </c>
      <c r="I452" s="7">
        <f t="shared" si="61"/>
        <v>543.6867546174144</v>
      </c>
      <c r="J452" s="7">
        <f t="shared" si="62"/>
        <v>543.6867546174144</v>
      </c>
      <c r="K452" s="7">
        <f t="shared" si="57"/>
        <v>6.881867758109738E-05</v>
      </c>
      <c r="L452" s="30">
        <f t="shared" si="58"/>
        <v>6495.233492283603</v>
      </c>
      <c r="M452" s="10">
        <f t="shared" si="59"/>
        <v>1080.4532380232288</v>
      </c>
      <c r="N452" s="31">
        <f t="shared" si="60"/>
        <v>7575.686730306831</v>
      </c>
    </row>
    <row r="453" spans="1:14" s="4" customFormat="1" ht="12.75">
      <c r="A453" s="25" t="s">
        <v>493</v>
      </c>
      <c r="B453" s="26" t="s">
        <v>337</v>
      </c>
      <c r="C453" s="59">
        <v>8784</v>
      </c>
      <c r="D453" s="64">
        <v>13449618</v>
      </c>
      <c r="E453" s="27">
        <v>816250</v>
      </c>
      <c r="F453" s="28">
        <f t="shared" si="54"/>
        <v>144736.8386058193</v>
      </c>
      <c r="G453" s="29">
        <f t="shared" si="55"/>
        <v>0.006894219991204049</v>
      </c>
      <c r="H453" s="7">
        <f t="shared" si="56"/>
        <v>16.47732679938744</v>
      </c>
      <c r="I453" s="7">
        <f t="shared" si="61"/>
        <v>56896.838605819285</v>
      </c>
      <c r="J453" s="7">
        <f t="shared" si="62"/>
        <v>56896.838605819285</v>
      </c>
      <c r="K453" s="7">
        <f t="shared" si="57"/>
        <v>0.007201877106888407</v>
      </c>
      <c r="L453" s="30">
        <f t="shared" si="58"/>
        <v>322649.49558834947</v>
      </c>
      <c r="M453" s="10">
        <f t="shared" si="59"/>
        <v>113069.47057814799</v>
      </c>
      <c r="N453" s="31">
        <f t="shared" si="60"/>
        <v>435718.96616649744</v>
      </c>
    </row>
    <row r="454" spans="1:14" s="4" customFormat="1" ht="12.75">
      <c r="A454" s="25" t="s">
        <v>486</v>
      </c>
      <c r="B454" s="26" t="s">
        <v>151</v>
      </c>
      <c r="C454" s="59">
        <v>1563</v>
      </c>
      <c r="D454" s="64">
        <v>4490969</v>
      </c>
      <c r="E454" s="27">
        <v>503400</v>
      </c>
      <c r="F454" s="28">
        <f t="shared" si="54"/>
        <v>13943.950232419547</v>
      </c>
      <c r="G454" s="29">
        <f t="shared" si="55"/>
        <v>0.0006641893064315975</v>
      </c>
      <c r="H454" s="7">
        <f t="shared" si="56"/>
        <v>8.921273341279301</v>
      </c>
      <c r="I454" s="7">
        <f t="shared" si="61"/>
        <v>-1686.0497675804525</v>
      </c>
      <c r="J454" s="7">
        <f t="shared" si="62"/>
        <v>0</v>
      </c>
      <c r="K454" s="7">
        <f t="shared" si="57"/>
        <v>0</v>
      </c>
      <c r="L454" s="30">
        <f t="shared" si="58"/>
        <v>31084.05954099876</v>
      </c>
      <c r="M454" s="10">
        <f t="shared" si="59"/>
        <v>0</v>
      </c>
      <c r="N454" s="31">
        <f t="shared" si="60"/>
        <v>31084.05954099876</v>
      </c>
    </row>
    <row r="455" spans="1:14" s="4" customFormat="1" ht="12.75">
      <c r="A455" s="25" t="s">
        <v>486</v>
      </c>
      <c r="B455" s="26" t="s">
        <v>152</v>
      </c>
      <c r="C455" s="59">
        <v>1481</v>
      </c>
      <c r="D455" s="64">
        <v>3038350</v>
      </c>
      <c r="E455" s="27">
        <v>285200</v>
      </c>
      <c r="F455" s="28">
        <f t="shared" si="54"/>
        <v>15777.68706171108</v>
      </c>
      <c r="G455" s="29">
        <f t="shared" si="55"/>
        <v>0.0007515353147380171</v>
      </c>
      <c r="H455" s="7">
        <f t="shared" si="56"/>
        <v>10.653401122019636</v>
      </c>
      <c r="I455" s="7">
        <f t="shared" si="61"/>
        <v>967.6870617110807</v>
      </c>
      <c r="J455" s="7">
        <f t="shared" si="62"/>
        <v>967.6870617110807</v>
      </c>
      <c r="K455" s="7">
        <f t="shared" si="57"/>
        <v>0.00012248770699988155</v>
      </c>
      <c r="L455" s="30">
        <f t="shared" si="58"/>
        <v>35171.8527297392</v>
      </c>
      <c r="M455" s="10">
        <f t="shared" si="59"/>
        <v>1923.0569998981405</v>
      </c>
      <c r="N455" s="31">
        <f t="shared" si="60"/>
        <v>37094.90972963734</v>
      </c>
    </row>
    <row r="456" spans="1:14" s="4" customFormat="1" ht="12.75">
      <c r="A456" s="25" t="s">
        <v>495</v>
      </c>
      <c r="B456" s="26" t="s">
        <v>393</v>
      </c>
      <c r="C456" s="59">
        <v>1030</v>
      </c>
      <c r="D456" s="64">
        <v>838309</v>
      </c>
      <c r="E456" s="27">
        <v>61350</v>
      </c>
      <c r="F456" s="28">
        <f t="shared" si="54"/>
        <v>14074.299429502853</v>
      </c>
      <c r="G456" s="29">
        <f t="shared" si="55"/>
        <v>0.00067039820286063</v>
      </c>
      <c r="H456" s="7">
        <f t="shared" si="56"/>
        <v>13.664368378158109</v>
      </c>
      <c r="I456" s="7">
        <f t="shared" si="61"/>
        <v>3774.299429502852</v>
      </c>
      <c r="J456" s="7">
        <f t="shared" si="62"/>
        <v>3774.299429502852</v>
      </c>
      <c r="K456" s="7">
        <f t="shared" si="57"/>
        <v>0.00047774254812636365</v>
      </c>
      <c r="L456" s="30">
        <f t="shared" si="58"/>
        <v>31374.635893877483</v>
      </c>
      <c r="M456" s="10">
        <f t="shared" si="59"/>
        <v>7500.558005583909</v>
      </c>
      <c r="N456" s="31">
        <f t="shared" si="60"/>
        <v>38875.19389946139</v>
      </c>
    </row>
    <row r="457" spans="1:14" s="4" customFormat="1" ht="12.75">
      <c r="A457" s="9" t="s">
        <v>482</v>
      </c>
      <c r="B457" s="26" t="s">
        <v>12</v>
      </c>
      <c r="C457" s="8">
        <v>5734</v>
      </c>
      <c r="D457" s="64">
        <v>5915712</v>
      </c>
      <c r="E457" s="27">
        <v>454550</v>
      </c>
      <c r="F457" s="28">
        <f t="shared" si="54"/>
        <v>74624.77748982511</v>
      </c>
      <c r="G457" s="29">
        <f t="shared" si="55"/>
        <v>0.0035545866398992974</v>
      </c>
      <c r="H457" s="7">
        <f t="shared" si="56"/>
        <v>13.014436255637444</v>
      </c>
      <c r="I457" s="7">
        <f t="shared" si="61"/>
        <v>17284.7774898251</v>
      </c>
      <c r="J457" s="7">
        <f t="shared" si="62"/>
        <v>17284.7774898251</v>
      </c>
      <c r="K457" s="7">
        <f t="shared" si="57"/>
        <v>0.0021878692446173913</v>
      </c>
      <c r="L457" s="30">
        <f t="shared" si="58"/>
        <v>166354.65474728713</v>
      </c>
      <c r="M457" s="10">
        <f t="shared" si="59"/>
        <v>34349.54714049304</v>
      </c>
      <c r="N457" s="31">
        <f t="shared" si="60"/>
        <v>200704.20188778016</v>
      </c>
    </row>
    <row r="458" spans="1:14" s="4" customFormat="1" ht="12.75">
      <c r="A458" s="25" t="s">
        <v>488</v>
      </c>
      <c r="B458" s="26" t="s">
        <v>197</v>
      </c>
      <c r="C458" s="59">
        <v>2259</v>
      </c>
      <c r="D458" s="64">
        <v>3167152</v>
      </c>
      <c r="E458" s="27">
        <v>225700</v>
      </c>
      <c r="F458" s="28">
        <f t="shared" si="54"/>
        <v>31699.585148427115</v>
      </c>
      <c r="G458" s="29">
        <f t="shared" si="55"/>
        <v>0.0015099398034964016</v>
      </c>
      <c r="H458" s="7">
        <f t="shared" si="56"/>
        <v>14.03257421355782</v>
      </c>
      <c r="I458" s="7">
        <f t="shared" si="61"/>
        <v>9109.585148427117</v>
      </c>
      <c r="J458" s="7">
        <f t="shared" si="62"/>
        <v>9109.585148427117</v>
      </c>
      <c r="K458" s="7">
        <f t="shared" si="57"/>
        <v>0.0011530713189220646</v>
      </c>
      <c r="L458" s="30">
        <f t="shared" si="58"/>
        <v>70665.1828036316</v>
      </c>
      <c r="M458" s="10">
        <f t="shared" si="59"/>
        <v>18103.219707076416</v>
      </c>
      <c r="N458" s="31">
        <f t="shared" si="60"/>
        <v>88768.40251070802</v>
      </c>
    </row>
    <row r="459" spans="1:14" s="4" customFormat="1" ht="12.75">
      <c r="A459" s="25" t="s">
        <v>495</v>
      </c>
      <c r="B459" s="26" t="s">
        <v>394</v>
      </c>
      <c r="C459" s="59">
        <v>2099</v>
      </c>
      <c r="D459" s="64">
        <v>1689286</v>
      </c>
      <c r="E459" s="27">
        <v>128350</v>
      </c>
      <c r="F459" s="28">
        <f t="shared" si="54"/>
        <v>27626.110744059213</v>
      </c>
      <c r="G459" s="29">
        <f t="shared" si="55"/>
        <v>0.0013159088370695718</v>
      </c>
      <c r="H459" s="7">
        <f t="shared" si="56"/>
        <v>13.161558239189716</v>
      </c>
      <c r="I459" s="7">
        <f t="shared" si="61"/>
        <v>6636.110744059215</v>
      </c>
      <c r="J459" s="7">
        <f t="shared" si="62"/>
        <v>6636.110744059215</v>
      </c>
      <c r="K459" s="7">
        <f t="shared" si="57"/>
        <v>0.0008399843509324285</v>
      </c>
      <c r="L459" s="30">
        <f t="shared" si="58"/>
        <v>61584.53357485596</v>
      </c>
      <c r="M459" s="10">
        <f t="shared" si="59"/>
        <v>13187.754309639127</v>
      </c>
      <c r="N459" s="31">
        <f t="shared" si="60"/>
        <v>74772.28788449509</v>
      </c>
    </row>
    <row r="460" spans="1:14" s="4" customFormat="1" ht="12.75">
      <c r="A460" s="25" t="s">
        <v>498</v>
      </c>
      <c r="B460" s="26" t="s">
        <v>512</v>
      </c>
      <c r="C460" s="9">
        <v>6881</v>
      </c>
      <c r="D460" s="64">
        <v>23232832</v>
      </c>
      <c r="E460" s="27">
        <v>3778750</v>
      </c>
      <c r="F460" s="28">
        <f t="shared" si="54"/>
        <v>42306.3491874297</v>
      </c>
      <c r="G460" s="29">
        <f t="shared" si="55"/>
        <v>0.0020151696080441413</v>
      </c>
      <c r="H460" s="7">
        <f t="shared" si="56"/>
        <v>6.148285014885875</v>
      </c>
      <c r="I460" s="7">
        <f t="shared" si="61"/>
        <v>-26503.650812570293</v>
      </c>
      <c r="J460" s="7">
        <f t="shared" si="62"/>
        <v>0</v>
      </c>
      <c r="K460" s="7">
        <f t="shared" si="57"/>
        <v>0</v>
      </c>
      <c r="L460" s="30">
        <f t="shared" si="58"/>
        <v>94309.93765646582</v>
      </c>
      <c r="M460" s="10">
        <f t="shared" si="59"/>
        <v>0</v>
      </c>
      <c r="N460" s="31">
        <f t="shared" si="60"/>
        <v>94309.93765646582</v>
      </c>
    </row>
    <row r="461" spans="1:14" s="4" customFormat="1" ht="12.75">
      <c r="A461" s="25" t="s">
        <v>490</v>
      </c>
      <c r="B461" s="26" t="s">
        <v>250</v>
      </c>
      <c r="C461" s="59">
        <v>113</v>
      </c>
      <c r="D461" s="64">
        <v>171374</v>
      </c>
      <c r="E461" s="27">
        <v>28550</v>
      </c>
      <c r="F461" s="28">
        <f t="shared" si="54"/>
        <v>678.2928896672504</v>
      </c>
      <c r="G461" s="29">
        <f t="shared" si="55"/>
        <v>3.230898536184764E-05</v>
      </c>
      <c r="H461" s="7">
        <f t="shared" si="56"/>
        <v>6.0025919439579685</v>
      </c>
      <c r="I461" s="7">
        <f t="shared" si="61"/>
        <v>-451.70711033274955</v>
      </c>
      <c r="J461" s="7">
        <f t="shared" si="62"/>
        <v>0</v>
      </c>
      <c r="K461" s="7">
        <f t="shared" si="57"/>
        <v>0</v>
      </c>
      <c r="L461" s="30">
        <f t="shared" si="58"/>
        <v>1512.0605149344697</v>
      </c>
      <c r="M461" s="10">
        <f t="shared" si="59"/>
        <v>0</v>
      </c>
      <c r="N461" s="31">
        <f t="shared" si="60"/>
        <v>1512.0605149344697</v>
      </c>
    </row>
    <row r="462" spans="1:14" s="4" customFormat="1" ht="12.75">
      <c r="A462" s="9" t="s">
        <v>483</v>
      </c>
      <c r="B462" s="26" t="s">
        <v>67</v>
      </c>
      <c r="C462" s="8">
        <v>2171</v>
      </c>
      <c r="D462" s="64">
        <v>1421656</v>
      </c>
      <c r="E462" s="27">
        <v>64450</v>
      </c>
      <c r="F462" s="28">
        <f t="shared" si="54"/>
        <v>47888.52096198603</v>
      </c>
      <c r="G462" s="29">
        <f t="shared" si="55"/>
        <v>0.0022810640452391646</v>
      </c>
      <c r="H462" s="7">
        <f t="shared" si="56"/>
        <v>22.058277734678047</v>
      </c>
      <c r="I462" s="7">
        <f t="shared" si="61"/>
        <v>26178.52096198604</v>
      </c>
      <c r="J462" s="7">
        <f t="shared" si="62"/>
        <v>26178.52096198604</v>
      </c>
      <c r="K462" s="7">
        <f t="shared" si="57"/>
        <v>0.00331361979730527</v>
      </c>
      <c r="L462" s="30">
        <f t="shared" si="58"/>
        <v>106753.7973171929</v>
      </c>
      <c r="M462" s="10">
        <f t="shared" si="59"/>
        <v>52023.83081769274</v>
      </c>
      <c r="N462" s="31">
        <f t="shared" si="60"/>
        <v>158777.62813488563</v>
      </c>
    </row>
    <row r="463" spans="1:14" s="4" customFormat="1" ht="12.75">
      <c r="A463" s="25" t="s">
        <v>496</v>
      </c>
      <c r="B463" s="26" t="s">
        <v>432</v>
      </c>
      <c r="C463" s="59">
        <v>140</v>
      </c>
      <c r="D463" s="64">
        <v>208422</v>
      </c>
      <c r="E463" s="27">
        <v>9450</v>
      </c>
      <c r="F463" s="28">
        <f t="shared" si="54"/>
        <v>3087.733333333333</v>
      </c>
      <c r="G463" s="29">
        <f t="shared" si="55"/>
        <v>0.00014707736523214272</v>
      </c>
      <c r="H463" s="7">
        <f t="shared" si="56"/>
        <v>22.055238095238096</v>
      </c>
      <c r="I463" s="7">
        <f t="shared" si="61"/>
        <v>1687.7333333333333</v>
      </c>
      <c r="J463" s="7">
        <f t="shared" si="62"/>
        <v>1687.7333333333333</v>
      </c>
      <c r="K463" s="7">
        <f t="shared" si="57"/>
        <v>0.00021362958564489771</v>
      </c>
      <c r="L463" s="30">
        <f t="shared" si="58"/>
        <v>6883.220692864279</v>
      </c>
      <c r="M463" s="10">
        <f t="shared" si="59"/>
        <v>3353.984494624894</v>
      </c>
      <c r="N463" s="31">
        <f t="shared" si="60"/>
        <v>10237.205187489173</v>
      </c>
    </row>
    <row r="464" spans="1:14" s="4" customFormat="1" ht="12.75">
      <c r="A464" s="25" t="s">
        <v>487</v>
      </c>
      <c r="B464" s="26" t="s">
        <v>177</v>
      </c>
      <c r="C464" s="59">
        <v>4340</v>
      </c>
      <c r="D464" s="64">
        <v>3745082</v>
      </c>
      <c r="E464" s="27">
        <v>319700</v>
      </c>
      <c r="F464" s="28">
        <f t="shared" si="54"/>
        <v>50840.337441351265</v>
      </c>
      <c r="G464" s="29">
        <f t="shared" si="55"/>
        <v>0.002421667310989831</v>
      </c>
      <c r="H464" s="7">
        <f t="shared" si="56"/>
        <v>11.71436346574914</v>
      </c>
      <c r="I464" s="7">
        <f t="shared" si="61"/>
        <v>7440.337441351265</v>
      </c>
      <c r="J464" s="7">
        <f t="shared" si="62"/>
        <v>7440.337441351265</v>
      </c>
      <c r="K464" s="7">
        <f t="shared" si="57"/>
        <v>0.0009417816033264078</v>
      </c>
      <c r="L464" s="30">
        <f t="shared" si="58"/>
        <v>113334.03015432408</v>
      </c>
      <c r="M464" s="10">
        <f t="shared" si="59"/>
        <v>14785.971172224601</v>
      </c>
      <c r="N464" s="31">
        <f t="shared" si="60"/>
        <v>128120.00132654868</v>
      </c>
    </row>
    <row r="465" spans="1:14" s="4" customFormat="1" ht="12.75">
      <c r="A465" s="25" t="s">
        <v>491</v>
      </c>
      <c r="B465" s="26" t="s">
        <v>306</v>
      </c>
      <c r="C465" s="59">
        <v>1919</v>
      </c>
      <c r="D465" s="64">
        <v>3987111</v>
      </c>
      <c r="E465" s="27">
        <v>226600</v>
      </c>
      <c r="F465" s="28">
        <f t="shared" si="54"/>
        <v>33765.51636804943</v>
      </c>
      <c r="G465" s="29">
        <f t="shared" si="55"/>
        <v>0.001608345879323182</v>
      </c>
      <c r="H465" s="7">
        <f t="shared" si="56"/>
        <v>17.595370697263903</v>
      </c>
      <c r="I465" s="7">
        <f t="shared" si="61"/>
        <v>14575.51636804943</v>
      </c>
      <c r="J465" s="7">
        <f t="shared" si="62"/>
        <v>14575.51636804943</v>
      </c>
      <c r="K465" s="7">
        <f t="shared" si="57"/>
        <v>0.001844936910807488</v>
      </c>
      <c r="L465" s="30">
        <f t="shared" si="58"/>
        <v>75270.58715232491</v>
      </c>
      <c r="M465" s="10">
        <f t="shared" si="59"/>
        <v>28965.509499677562</v>
      </c>
      <c r="N465" s="31">
        <f t="shared" si="60"/>
        <v>104236.09665200247</v>
      </c>
    </row>
    <row r="466" spans="1:14" s="4" customFormat="1" ht="12.75">
      <c r="A466" s="25" t="s">
        <v>486</v>
      </c>
      <c r="B466" s="26" t="s">
        <v>153</v>
      </c>
      <c r="C466" s="59">
        <v>544</v>
      </c>
      <c r="D466" s="64">
        <v>611174</v>
      </c>
      <c r="E466" s="27">
        <v>52400</v>
      </c>
      <c r="F466" s="28">
        <f t="shared" si="54"/>
        <v>6345.01251908397</v>
      </c>
      <c r="G466" s="29">
        <f t="shared" si="55"/>
        <v>0.00030223067309520393</v>
      </c>
      <c r="H466" s="7">
        <f t="shared" si="56"/>
        <v>11.663625954198473</v>
      </c>
      <c r="I466" s="7">
        <f t="shared" si="61"/>
        <v>905.0125190839692</v>
      </c>
      <c r="J466" s="7">
        <f t="shared" si="62"/>
        <v>905.0125190839692</v>
      </c>
      <c r="K466" s="7">
        <f t="shared" si="57"/>
        <v>0.000114554500783311</v>
      </c>
      <c r="L466" s="30">
        <f t="shared" si="58"/>
        <v>14144.395500855544</v>
      </c>
      <c r="M466" s="10">
        <f t="shared" si="59"/>
        <v>1798.5056622979828</v>
      </c>
      <c r="N466" s="31">
        <f t="shared" si="60"/>
        <v>15942.901163153527</v>
      </c>
    </row>
    <row r="467" spans="1:14" s="4" customFormat="1" ht="12.75">
      <c r="A467" s="25" t="s">
        <v>487</v>
      </c>
      <c r="B467" s="26" t="s">
        <v>178</v>
      </c>
      <c r="C467" s="59">
        <v>570</v>
      </c>
      <c r="D467" s="64">
        <v>963897</v>
      </c>
      <c r="E467" s="27">
        <v>67550</v>
      </c>
      <c r="F467" s="28">
        <f t="shared" si="54"/>
        <v>8133.549814951887</v>
      </c>
      <c r="G467" s="29">
        <f t="shared" si="55"/>
        <v>0.00038742370134537925</v>
      </c>
      <c r="H467" s="7">
        <f t="shared" si="56"/>
        <v>14.269385640266469</v>
      </c>
      <c r="I467" s="7">
        <f t="shared" si="61"/>
        <v>2433.549814951887</v>
      </c>
      <c r="J467" s="7">
        <f t="shared" si="62"/>
        <v>2433.549814951887</v>
      </c>
      <c r="K467" s="7">
        <f t="shared" si="57"/>
        <v>0.00030803340098024324</v>
      </c>
      <c r="L467" s="30">
        <f t="shared" si="58"/>
        <v>18131.42922296375</v>
      </c>
      <c r="M467" s="10">
        <f t="shared" si="59"/>
        <v>4836.124395389819</v>
      </c>
      <c r="N467" s="31">
        <f t="shared" si="60"/>
        <v>22967.55361835357</v>
      </c>
    </row>
    <row r="468" spans="1:14" s="4" customFormat="1" ht="12.75">
      <c r="A468" s="25" t="s">
        <v>488</v>
      </c>
      <c r="B468" s="26" t="s">
        <v>198</v>
      </c>
      <c r="C468" s="59">
        <v>1165</v>
      </c>
      <c r="D468" s="64">
        <v>4961969</v>
      </c>
      <c r="E468" s="27">
        <v>488200</v>
      </c>
      <c r="F468" s="28">
        <f t="shared" si="54"/>
        <v>11840.831390823432</v>
      </c>
      <c r="G468" s="29">
        <f t="shared" si="55"/>
        <v>0.0005640118802747512</v>
      </c>
      <c r="H468" s="7">
        <f t="shared" si="56"/>
        <v>10.163803768947153</v>
      </c>
      <c r="I468" s="7">
        <f t="shared" si="61"/>
        <v>190.83139082343297</v>
      </c>
      <c r="J468" s="7">
        <f t="shared" si="62"/>
        <v>190.83139082343297</v>
      </c>
      <c r="K468" s="7">
        <f t="shared" si="57"/>
        <v>2.4155019128011646E-05</v>
      </c>
      <c r="L468" s="30">
        <f t="shared" si="58"/>
        <v>26395.755996858356</v>
      </c>
      <c r="M468" s="10">
        <f t="shared" si="59"/>
        <v>379.23380030978285</v>
      </c>
      <c r="N468" s="31">
        <f t="shared" si="60"/>
        <v>26774.98979716814</v>
      </c>
    </row>
    <row r="469" spans="1:14" s="4" customFormat="1" ht="12.75">
      <c r="A469" s="9" t="s">
        <v>483</v>
      </c>
      <c r="B469" s="26" t="s">
        <v>68</v>
      </c>
      <c r="C469" s="8">
        <v>283</v>
      </c>
      <c r="D469" s="64">
        <v>264707</v>
      </c>
      <c r="E469" s="27">
        <v>15650</v>
      </c>
      <c r="F469" s="28">
        <f t="shared" si="54"/>
        <v>4786.714440894569</v>
      </c>
      <c r="G469" s="29">
        <f t="shared" si="55"/>
        <v>0.00022800458202956508</v>
      </c>
      <c r="H469" s="7">
        <f t="shared" si="56"/>
        <v>16.914185303514376</v>
      </c>
      <c r="I469" s="7">
        <f t="shared" si="61"/>
        <v>1956.7144408945685</v>
      </c>
      <c r="J469" s="7">
        <f t="shared" si="62"/>
        <v>1956.7144408945685</v>
      </c>
      <c r="K469" s="7">
        <f t="shared" si="57"/>
        <v>0.0002476766246052068</v>
      </c>
      <c r="L469" s="30">
        <f t="shared" si="58"/>
        <v>10670.614438983646</v>
      </c>
      <c r="M469" s="10">
        <f t="shared" si="59"/>
        <v>3888.523006301747</v>
      </c>
      <c r="N469" s="31">
        <f t="shared" si="60"/>
        <v>14559.137445285392</v>
      </c>
    </row>
    <row r="470" spans="1:14" s="4" customFormat="1" ht="12.75">
      <c r="A470" s="25" t="s">
        <v>496</v>
      </c>
      <c r="B470" s="26" t="s">
        <v>433</v>
      </c>
      <c r="C470" s="59">
        <v>101</v>
      </c>
      <c r="D470" s="64">
        <v>128710</v>
      </c>
      <c r="E470" s="27">
        <v>10300</v>
      </c>
      <c r="F470" s="28">
        <f t="shared" si="54"/>
        <v>1262.1077669902913</v>
      </c>
      <c r="G470" s="29">
        <f t="shared" si="55"/>
        <v>6.011771904135348E-05</v>
      </c>
      <c r="H470" s="7">
        <f t="shared" si="56"/>
        <v>12.496116504854369</v>
      </c>
      <c r="I470" s="7">
        <f t="shared" si="61"/>
        <v>252.10776699029125</v>
      </c>
      <c r="J470" s="7">
        <f t="shared" si="62"/>
        <v>252.10776699029125</v>
      </c>
      <c r="K470" s="7">
        <f t="shared" si="57"/>
        <v>3.191124849897082E-05</v>
      </c>
      <c r="L470" s="30">
        <f t="shared" si="58"/>
        <v>2813.5092511353428</v>
      </c>
      <c r="M470" s="10">
        <f t="shared" si="59"/>
        <v>501.0066014338418</v>
      </c>
      <c r="N470" s="31">
        <f t="shared" si="60"/>
        <v>3314.5158525691845</v>
      </c>
    </row>
    <row r="471" spans="1:14" s="4" customFormat="1" ht="12.75">
      <c r="A471" s="25" t="s">
        <v>495</v>
      </c>
      <c r="B471" s="26" t="s">
        <v>395</v>
      </c>
      <c r="C471" s="59">
        <v>762</v>
      </c>
      <c r="D471" s="64">
        <v>642514</v>
      </c>
      <c r="E471" s="27">
        <v>54200</v>
      </c>
      <c r="F471" s="28">
        <f t="shared" si="54"/>
        <v>9033.13040590406</v>
      </c>
      <c r="G471" s="29">
        <f t="shared" si="55"/>
        <v>0.0004302732381570273</v>
      </c>
      <c r="H471" s="7">
        <f t="shared" si="56"/>
        <v>11.85450184501845</v>
      </c>
      <c r="I471" s="7">
        <f t="shared" si="61"/>
        <v>1413.1304059040594</v>
      </c>
      <c r="J471" s="7">
        <f t="shared" si="62"/>
        <v>1413.1304059040594</v>
      </c>
      <c r="K471" s="7">
        <f t="shared" si="57"/>
        <v>0.00017887094904931093</v>
      </c>
      <c r="L471" s="30">
        <f t="shared" si="58"/>
        <v>20136.787545748877</v>
      </c>
      <c r="M471" s="10">
        <f t="shared" si="59"/>
        <v>2808.2739000741817</v>
      </c>
      <c r="N471" s="31">
        <f t="shared" si="60"/>
        <v>22945.06144582306</v>
      </c>
    </row>
    <row r="472" spans="1:14" s="2" customFormat="1" ht="12.75">
      <c r="A472" s="25" t="s">
        <v>489</v>
      </c>
      <c r="B472" s="26" t="s">
        <v>215</v>
      </c>
      <c r="C472" s="59">
        <v>5075</v>
      </c>
      <c r="D472" s="64">
        <v>7028518</v>
      </c>
      <c r="E472" s="27">
        <v>475700</v>
      </c>
      <c r="F472" s="28">
        <f aca="true" t="shared" si="63" ref="F472:F516">(C472*D472)/E472</f>
        <v>74983.66375867144</v>
      </c>
      <c r="G472" s="29">
        <f aca="true" t="shared" si="64" ref="G472:G516">F472/$F$517</f>
        <v>0.0035716813955474253</v>
      </c>
      <c r="H472" s="7">
        <f aca="true" t="shared" si="65" ref="H472:H516">D472/E472</f>
        <v>14.775106159344125</v>
      </c>
      <c r="I472" s="7">
        <f t="shared" si="61"/>
        <v>24233.66375867143</v>
      </c>
      <c r="J472" s="7">
        <f t="shared" si="62"/>
        <v>24233.66375867143</v>
      </c>
      <c r="K472" s="7">
        <f aca="true" t="shared" si="66" ref="K472:K515">J472/$J$517</f>
        <v>0.003067444035840626</v>
      </c>
      <c r="L472" s="30">
        <f aca="true" t="shared" si="67" ref="L472:L516">$A$13*G472</f>
        <v>167154.6893116195</v>
      </c>
      <c r="M472" s="10">
        <f aca="true" t="shared" si="68" ref="M472:M518">$E$13*K472</f>
        <v>48158.87136269783</v>
      </c>
      <c r="N472" s="31">
        <f aca="true" t="shared" si="69" ref="N472:N517">L472+M472</f>
        <v>215313.56067431733</v>
      </c>
    </row>
    <row r="473" spans="1:14" s="4" customFormat="1" ht="12.75">
      <c r="A473" s="9" t="s">
        <v>482</v>
      </c>
      <c r="B473" s="26" t="s">
        <v>13</v>
      </c>
      <c r="C473" s="8">
        <v>1616</v>
      </c>
      <c r="D473" s="64">
        <v>1758502</v>
      </c>
      <c r="E473" s="27">
        <v>104350</v>
      </c>
      <c r="F473" s="28">
        <f t="shared" si="63"/>
        <v>27232.766957355056</v>
      </c>
      <c r="G473" s="29">
        <f t="shared" si="64"/>
        <v>0.0012971727735778364</v>
      </c>
      <c r="H473" s="7">
        <f t="shared" si="65"/>
        <v>16.851959750838525</v>
      </c>
      <c r="I473" s="7">
        <f aca="true" t="shared" si="70" ref="I473:I516">(H473-10)*C473</f>
        <v>11072.766957355056</v>
      </c>
      <c r="J473" s="7">
        <f aca="true" t="shared" si="71" ref="J473:J516">IF(I473&gt;0,I473,0)</f>
        <v>11072.766957355056</v>
      </c>
      <c r="K473" s="7">
        <f t="shared" si="66"/>
        <v>0.0014015665687957864</v>
      </c>
      <c r="L473" s="30">
        <f t="shared" si="67"/>
        <v>60707.68580344274</v>
      </c>
      <c r="M473" s="10">
        <f t="shared" si="68"/>
        <v>22004.595130093847</v>
      </c>
      <c r="N473" s="31">
        <f t="shared" si="69"/>
        <v>82712.28093353659</v>
      </c>
    </row>
    <row r="474" spans="1:14" s="4" customFormat="1" ht="12.75">
      <c r="A474" s="9" t="s">
        <v>483</v>
      </c>
      <c r="B474" s="26" t="s">
        <v>513</v>
      </c>
      <c r="C474" s="8">
        <v>546</v>
      </c>
      <c r="D474" s="64">
        <v>482470</v>
      </c>
      <c r="E474" s="27">
        <v>36450</v>
      </c>
      <c r="F474" s="28">
        <f t="shared" si="63"/>
        <v>7227.122633744856</v>
      </c>
      <c r="G474" s="29">
        <f t="shared" si="64"/>
        <v>0.000344248042311764</v>
      </c>
      <c r="H474" s="7">
        <f t="shared" si="65"/>
        <v>13.236488340192043</v>
      </c>
      <c r="I474" s="7">
        <f t="shared" si="70"/>
        <v>1767.1226337448554</v>
      </c>
      <c r="J474" s="7">
        <f t="shared" si="71"/>
        <v>1767.1226337448554</v>
      </c>
      <c r="K474" s="7">
        <f t="shared" si="66"/>
        <v>0.00022367850926131725</v>
      </c>
      <c r="L474" s="30">
        <f t="shared" si="67"/>
        <v>16110.808380190556</v>
      </c>
      <c r="M474" s="10">
        <f t="shared" si="68"/>
        <v>3511.752595402681</v>
      </c>
      <c r="N474" s="31">
        <f t="shared" si="69"/>
        <v>19622.56097559324</v>
      </c>
    </row>
    <row r="475" spans="1:14" s="4" customFormat="1" ht="12.75">
      <c r="A475" s="25" t="s">
        <v>486</v>
      </c>
      <c r="B475" s="26" t="s">
        <v>154</v>
      </c>
      <c r="C475" s="59">
        <v>353</v>
      </c>
      <c r="D475" s="64">
        <v>379100</v>
      </c>
      <c r="E475" s="27">
        <v>29600</v>
      </c>
      <c r="F475" s="28">
        <f t="shared" si="63"/>
        <v>4521.023648648648</v>
      </c>
      <c r="G475" s="29">
        <f t="shared" si="64"/>
        <v>0.00021534898730313017</v>
      </c>
      <c r="H475" s="7">
        <f t="shared" si="65"/>
        <v>12.807432432432432</v>
      </c>
      <c r="I475" s="7">
        <f t="shared" si="70"/>
        <v>991.0236486486483</v>
      </c>
      <c r="J475" s="7">
        <f t="shared" si="71"/>
        <v>991.0236486486483</v>
      </c>
      <c r="K475" s="7">
        <f t="shared" si="66"/>
        <v>0.0001254416010181933</v>
      </c>
      <c r="L475" s="30">
        <f t="shared" si="67"/>
        <v>10078.332605786492</v>
      </c>
      <c r="M475" s="10">
        <f t="shared" si="68"/>
        <v>1969.4331359856349</v>
      </c>
      <c r="N475" s="31">
        <f t="shared" si="69"/>
        <v>12047.765741772128</v>
      </c>
    </row>
    <row r="476" spans="1:14" s="4" customFormat="1" ht="12.75">
      <c r="A476" s="25" t="s">
        <v>488</v>
      </c>
      <c r="B476" s="26" t="s">
        <v>199</v>
      </c>
      <c r="C476" s="59">
        <v>4751</v>
      </c>
      <c r="D476" s="64">
        <v>4624572</v>
      </c>
      <c r="E476" s="27">
        <v>298500</v>
      </c>
      <c r="F476" s="28">
        <f t="shared" si="63"/>
        <v>73605.8344120603</v>
      </c>
      <c r="G476" s="29">
        <f t="shared" si="64"/>
        <v>0.0035060515343636797</v>
      </c>
      <c r="H476" s="7">
        <f t="shared" si="65"/>
        <v>15.49270351758794</v>
      </c>
      <c r="I476" s="7">
        <f t="shared" si="70"/>
        <v>26095.8344120603</v>
      </c>
      <c r="J476" s="7">
        <f t="shared" si="71"/>
        <v>26095.8344120603</v>
      </c>
      <c r="K476" s="7">
        <f t="shared" si="66"/>
        <v>0.003303153515073257</v>
      </c>
      <c r="L476" s="30">
        <f t="shared" si="67"/>
        <v>164083.21180822022</v>
      </c>
      <c r="M476" s="10">
        <f t="shared" si="68"/>
        <v>51859.510186650135</v>
      </c>
      <c r="N476" s="31">
        <f t="shared" si="69"/>
        <v>215942.72199487034</v>
      </c>
    </row>
    <row r="477" spans="1:14" s="4" customFormat="1" ht="12.75">
      <c r="A477" s="9" t="s">
        <v>483</v>
      </c>
      <c r="B477" s="26" t="s">
        <v>69</v>
      </c>
      <c r="C477" s="8">
        <v>1687</v>
      </c>
      <c r="D477" s="64">
        <v>1441636</v>
      </c>
      <c r="E477" s="27">
        <v>64600</v>
      </c>
      <c r="F477" s="28">
        <f t="shared" si="63"/>
        <v>37647.67696594427</v>
      </c>
      <c r="G477" s="29">
        <f t="shared" si="64"/>
        <v>0.001793264034651712</v>
      </c>
      <c r="H477" s="7">
        <f t="shared" si="65"/>
        <v>22.316346749226007</v>
      </c>
      <c r="I477" s="7">
        <f t="shared" si="70"/>
        <v>20777.676965944273</v>
      </c>
      <c r="J477" s="7">
        <f t="shared" si="71"/>
        <v>20777.676965944273</v>
      </c>
      <c r="K477" s="7">
        <f t="shared" si="66"/>
        <v>0.0026299928035026527</v>
      </c>
      <c r="L477" s="30">
        <f t="shared" si="67"/>
        <v>83924.75682170012</v>
      </c>
      <c r="M477" s="10">
        <f t="shared" si="68"/>
        <v>41290.88701499165</v>
      </c>
      <c r="N477" s="31">
        <f t="shared" si="69"/>
        <v>125215.64383669177</v>
      </c>
    </row>
    <row r="478" spans="1:14" s="4" customFormat="1" ht="12.75">
      <c r="A478" s="25" t="s">
        <v>488</v>
      </c>
      <c r="B478" s="26" t="s">
        <v>200</v>
      </c>
      <c r="C478" s="59">
        <v>1527</v>
      </c>
      <c r="D478" s="64">
        <v>1737202</v>
      </c>
      <c r="E478" s="27">
        <v>138850</v>
      </c>
      <c r="F478" s="28">
        <f t="shared" si="63"/>
        <v>19104.843024846956</v>
      </c>
      <c r="G478" s="29">
        <f t="shared" si="64"/>
        <v>0.0009100170487309473</v>
      </c>
      <c r="H478" s="7">
        <f t="shared" si="65"/>
        <v>12.511357580122434</v>
      </c>
      <c r="I478" s="7">
        <f t="shared" si="70"/>
        <v>3834.8430248469567</v>
      </c>
      <c r="J478" s="7">
        <f t="shared" si="71"/>
        <v>3834.8430248469567</v>
      </c>
      <c r="K478" s="7">
        <f t="shared" si="66"/>
        <v>0.00048540602370711106</v>
      </c>
      <c r="L478" s="30">
        <f t="shared" si="67"/>
        <v>42588.797880608334</v>
      </c>
      <c r="M478" s="10">
        <f t="shared" si="68"/>
        <v>7620.874572201644</v>
      </c>
      <c r="N478" s="31">
        <f t="shared" si="69"/>
        <v>50209.67245280998</v>
      </c>
    </row>
    <row r="479" spans="1:14" s="4" customFormat="1" ht="12.75">
      <c r="A479" s="25" t="s">
        <v>497</v>
      </c>
      <c r="B479" s="26" t="s">
        <v>462</v>
      </c>
      <c r="C479" s="59">
        <v>7693</v>
      </c>
      <c r="D479" s="64">
        <v>10294554</v>
      </c>
      <c r="E479" s="27">
        <v>684600</v>
      </c>
      <c r="F479" s="28">
        <f t="shared" si="63"/>
        <v>115682.15588957055</v>
      </c>
      <c r="G479" s="29">
        <f t="shared" si="64"/>
        <v>0.005510264279928763</v>
      </c>
      <c r="H479" s="7">
        <f t="shared" si="65"/>
        <v>15.037326906222612</v>
      </c>
      <c r="I479" s="7">
        <f t="shared" si="70"/>
        <v>38752.15588957055</v>
      </c>
      <c r="J479" s="7">
        <f t="shared" si="71"/>
        <v>38752.15588957055</v>
      </c>
      <c r="K479" s="7">
        <f t="shared" si="66"/>
        <v>0.004905162943712735</v>
      </c>
      <c r="L479" s="30">
        <f t="shared" si="67"/>
        <v>257880.36830066613</v>
      </c>
      <c r="M479" s="10">
        <f t="shared" si="68"/>
        <v>77011.05821628994</v>
      </c>
      <c r="N479" s="31">
        <f t="shared" si="69"/>
        <v>334891.42651695607</v>
      </c>
    </row>
    <row r="480" spans="1:14" s="4" customFormat="1" ht="12.75">
      <c r="A480" s="25" t="s">
        <v>490</v>
      </c>
      <c r="B480" s="26" t="s">
        <v>251</v>
      </c>
      <c r="C480" s="59">
        <v>1553</v>
      </c>
      <c r="D480" s="64">
        <v>2792182</v>
      </c>
      <c r="E480" s="27">
        <v>230600</v>
      </c>
      <c r="F480" s="28">
        <f t="shared" si="63"/>
        <v>18804.243911535126</v>
      </c>
      <c r="G480" s="29">
        <f t="shared" si="64"/>
        <v>0.0008956986731446416</v>
      </c>
      <c r="H480" s="7">
        <f t="shared" si="65"/>
        <v>12.108334778837815</v>
      </c>
      <c r="I480" s="7">
        <f t="shared" si="70"/>
        <v>3274.2439115351262</v>
      </c>
      <c r="J480" s="7">
        <f t="shared" si="71"/>
        <v>3274.2439115351262</v>
      </c>
      <c r="K480" s="7">
        <f t="shared" si="66"/>
        <v>0.0004144466168361381</v>
      </c>
      <c r="L480" s="30">
        <f t="shared" si="67"/>
        <v>41918.697903169224</v>
      </c>
      <c r="M480" s="10">
        <f t="shared" si="68"/>
        <v>6506.811884327369</v>
      </c>
      <c r="N480" s="31">
        <f t="shared" si="69"/>
        <v>48425.509787496594</v>
      </c>
    </row>
    <row r="481" spans="1:14" s="4" customFormat="1" ht="12.75">
      <c r="A481" s="25" t="s">
        <v>487</v>
      </c>
      <c r="B481" s="26" t="s">
        <v>179</v>
      </c>
      <c r="C481" s="59">
        <v>15722</v>
      </c>
      <c r="D481" s="64">
        <v>16267823</v>
      </c>
      <c r="E481" s="27">
        <v>747700</v>
      </c>
      <c r="F481" s="28">
        <f t="shared" si="63"/>
        <v>342065.9531978066</v>
      </c>
      <c r="G481" s="29">
        <f t="shared" si="64"/>
        <v>0.01629355702088528</v>
      </c>
      <c r="H481" s="7">
        <f t="shared" si="65"/>
        <v>21.757152601310686</v>
      </c>
      <c r="I481" s="7">
        <f t="shared" si="70"/>
        <v>184845.9531978066</v>
      </c>
      <c r="J481" s="7">
        <f t="shared" si="71"/>
        <v>184845.9531978066</v>
      </c>
      <c r="K481" s="7">
        <f t="shared" si="66"/>
        <v>0.023397395554066745</v>
      </c>
      <c r="L481" s="30">
        <f t="shared" si="67"/>
        <v>762538.468577431</v>
      </c>
      <c r="M481" s="10">
        <f t="shared" si="68"/>
        <v>367339.1101988479</v>
      </c>
      <c r="N481" s="31">
        <f t="shared" si="69"/>
        <v>1129877.578776279</v>
      </c>
    </row>
    <row r="482" spans="1:14" s="4" customFormat="1" ht="12.75">
      <c r="A482" s="25" t="s">
        <v>487</v>
      </c>
      <c r="B482" s="26" t="s">
        <v>180</v>
      </c>
      <c r="C482" s="59">
        <v>1189</v>
      </c>
      <c r="D482" s="64">
        <v>2555779</v>
      </c>
      <c r="E482" s="27">
        <v>187450</v>
      </c>
      <c r="F482" s="28">
        <f t="shared" si="63"/>
        <v>16211.369597225927</v>
      </c>
      <c r="G482" s="29">
        <f t="shared" si="64"/>
        <v>0.000772192825534735</v>
      </c>
      <c r="H482" s="7">
        <f t="shared" si="65"/>
        <v>13.634457188583623</v>
      </c>
      <c r="I482" s="7">
        <f t="shared" si="70"/>
        <v>4321.3695972259275</v>
      </c>
      <c r="J482" s="7">
        <f t="shared" si="71"/>
        <v>4321.3695972259275</v>
      </c>
      <c r="K482" s="7">
        <f t="shared" si="66"/>
        <v>0.0005469894907215793</v>
      </c>
      <c r="L482" s="30">
        <f t="shared" si="67"/>
        <v>36138.6242350256</v>
      </c>
      <c r="M482" s="10">
        <f t="shared" si="68"/>
        <v>8587.735004328795</v>
      </c>
      <c r="N482" s="31">
        <f t="shared" si="69"/>
        <v>44726.359239354395</v>
      </c>
    </row>
    <row r="483" spans="1:14" s="4" customFormat="1" ht="12.75">
      <c r="A483" s="25" t="s">
        <v>491</v>
      </c>
      <c r="B483" s="26" t="s">
        <v>307</v>
      </c>
      <c r="C483" s="59">
        <v>85</v>
      </c>
      <c r="D483" s="64">
        <v>130018</v>
      </c>
      <c r="E483" s="27">
        <v>7200</v>
      </c>
      <c r="F483" s="28">
        <f t="shared" si="63"/>
        <v>1534.9347222222223</v>
      </c>
      <c r="G483" s="29">
        <f t="shared" si="64"/>
        <v>7.311322914795384E-05</v>
      </c>
      <c r="H483" s="7">
        <f t="shared" si="65"/>
        <v>18.058055555555555</v>
      </c>
      <c r="I483" s="7">
        <f t="shared" si="70"/>
        <v>684.9347222222221</v>
      </c>
      <c r="J483" s="7">
        <f t="shared" si="71"/>
        <v>684.9347222222221</v>
      </c>
      <c r="K483" s="7">
        <f t="shared" si="66"/>
        <v>8.669753569015826E-05</v>
      </c>
      <c r="L483" s="30">
        <f t="shared" si="67"/>
        <v>3421.69912412424</v>
      </c>
      <c r="M483" s="10">
        <f t="shared" si="68"/>
        <v>1361.1513103354846</v>
      </c>
      <c r="N483" s="31">
        <f t="shared" si="69"/>
        <v>4782.850434459724</v>
      </c>
    </row>
    <row r="484" spans="1:14" s="4" customFormat="1" ht="12.75">
      <c r="A484" s="25" t="s">
        <v>485</v>
      </c>
      <c r="B484" s="26" t="s">
        <v>117</v>
      </c>
      <c r="C484" s="60">
        <v>419</v>
      </c>
      <c r="D484" s="64">
        <v>659947</v>
      </c>
      <c r="E484" s="27">
        <v>111100</v>
      </c>
      <c r="F484" s="28">
        <f t="shared" si="63"/>
        <v>2488.90902790279</v>
      </c>
      <c r="G484" s="29">
        <f t="shared" si="64"/>
        <v>0.00011855369055826366</v>
      </c>
      <c r="H484" s="7">
        <f t="shared" si="65"/>
        <v>5.94011701170117</v>
      </c>
      <c r="I484" s="7">
        <f t="shared" si="70"/>
        <v>-1701.09097209721</v>
      </c>
      <c r="J484" s="7">
        <f t="shared" si="71"/>
        <v>0</v>
      </c>
      <c r="K484" s="7">
        <f t="shared" si="66"/>
        <v>0</v>
      </c>
      <c r="L484" s="30">
        <f t="shared" si="67"/>
        <v>5548.312718126739</v>
      </c>
      <c r="M484" s="10">
        <f t="shared" si="68"/>
        <v>0</v>
      </c>
      <c r="N484" s="31">
        <f t="shared" si="69"/>
        <v>5548.312718126739</v>
      </c>
    </row>
    <row r="485" spans="1:14" s="4" customFormat="1" ht="12.75">
      <c r="A485" s="25" t="s">
        <v>492</v>
      </c>
      <c r="B485" s="26" t="s">
        <v>328</v>
      </c>
      <c r="C485" s="59">
        <v>260</v>
      </c>
      <c r="D485" s="64">
        <v>247648</v>
      </c>
      <c r="E485" s="27">
        <v>20700</v>
      </c>
      <c r="F485" s="28">
        <f t="shared" si="63"/>
        <v>3110.5545893719805</v>
      </c>
      <c r="G485" s="29">
        <f t="shared" si="64"/>
        <v>0.00014816440541570318</v>
      </c>
      <c r="H485" s="7">
        <f t="shared" si="65"/>
        <v>11.96367149758454</v>
      </c>
      <c r="I485" s="7">
        <f t="shared" si="70"/>
        <v>510.5545893719805</v>
      </c>
      <c r="J485" s="7">
        <f t="shared" si="71"/>
        <v>510.5545893719805</v>
      </c>
      <c r="K485" s="7">
        <f t="shared" si="66"/>
        <v>6.462488073351068E-05</v>
      </c>
      <c r="L485" s="30">
        <f t="shared" si="67"/>
        <v>6934.094173454909</v>
      </c>
      <c r="M485" s="10">
        <f t="shared" si="68"/>
        <v>1014.6106275161177</v>
      </c>
      <c r="N485" s="31">
        <f t="shared" si="69"/>
        <v>7948.704800971026</v>
      </c>
    </row>
    <row r="486" spans="1:14" s="4" customFormat="1" ht="12.75">
      <c r="A486" s="25" t="s">
        <v>497</v>
      </c>
      <c r="B486" s="26" t="s">
        <v>463</v>
      </c>
      <c r="C486" s="59">
        <v>9589</v>
      </c>
      <c r="D486" s="64">
        <v>26362847</v>
      </c>
      <c r="E486" s="27">
        <v>2932900</v>
      </c>
      <c r="F486" s="28">
        <f t="shared" si="63"/>
        <v>86192.28063793515</v>
      </c>
      <c r="G486" s="29">
        <f t="shared" si="64"/>
        <v>0.0041055791323442005</v>
      </c>
      <c r="H486" s="7">
        <f t="shared" si="65"/>
        <v>8.988662075079272</v>
      </c>
      <c r="I486" s="7">
        <f t="shared" si="70"/>
        <v>-9697.719362064858</v>
      </c>
      <c r="J486" s="7">
        <f t="shared" si="71"/>
        <v>0</v>
      </c>
      <c r="K486" s="7">
        <f t="shared" si="66"/>
        <v>0</v>
      </c>
      <c r="L486" s="30">
        <f t="shared" si="67"/>
        <v>192141.1033937086</v>
      </c>
      <c r="M486" s="10">
        <f t="shared" si="68"/>
        <v>0</v>
      </c>
      <c r="N486" s="31">
        <f t="shared" si="69"/>
        <v>192141.1033937086</v>
      </c>
    </row>
    <row r="487" spans="1:14" s="4" customFormat="1" ht="12.75">
      <c r="A487" s="25" t="s">
        <v>496</v>
      </c>
      <c r="B487" s="26" t="s">
        <v>434</v>
      </c>
      <c r="C487" s="59">
        <v>98</v>
      </c>
      <c r="D487" s="64">
        <v>295731</v>
      </c>
      <c r="E487" s="27">
        <v>20050</v>
      </c>
      <c r="F487" s="28">
        <f t="shared" si="63"/>
        <v>1445.468229426434</v>
      </c>
      <c r="G487" s="29">
        <f t="shared" si="64"/>
        <v>6.885169014297769E-05</v>
      </c>
      <c r="H487" s="7">
        <f t="shared" si="65"/>
        <v>14.749675810473816</v>
      </c>
      <c r="I487" s="7">
        <f t="shared" si="70"/>
        <v>465.46822942643394</v>
      </c>
      <c r="J487" s="7">
        <f t="shared" si="71"/>
        <v>465.46822942643394</v>
      </c>
      <c r="K487" s="7">
        <f t="shared" si="66"/>
        <v>5.891794812563197E-05</v>
      </c>
      <c r="L487" s="30">
        <f t="shared" si="67"/>
        <v>3222.2590986913556</v>
      </c>
      <c r="M487" s="10">
        <f t="shared" si="68"/>
        <v>925.011785572422</v>
      </c>
      <c r="N487" s="31">
        <f t="shared" si="69"/>
        <v>4147.270884263778</v>
      </c>
    </row>
    <row r="488" spans="1:14" s="4" customFormat="1" ht="12.75">
      <c r="A488" s="25" t="s">
        <v>493</v>
      </c>
      <c r="B488" s="26" t="s">
        <v>338</v>
      </c>
      <c r="C488" s="59">
        <v>1877</v>
      </c>
      <c r="D488" s="64">
        <v>3718667</v>
      </c>
      <c r="E488" s="27">
        <v>328750</v>
      </c>
      <c r="F488" s="28">
        <f t="shared" si="63"/>
        <v>21231.75044562738</v>
      </c>
      <c r="G488" s="29">
        <f t="shared" si="64"/>
        <v>0.0010113275913753068</v>
      </c>
      <c r="H488" s="7">
        <f t="shared" si="65"/>
        <v>11.311534600760456</v>
      </c>
      <c r="I488" s="7">
        <f t="shared" si="70"/>
        <v>2461.750445627377</v>
      </c>
      <c r="J488" s="7">
        <f t="shared" si="71"/>
        <v>2461.750445627377</v>
      </c>
      <c r="K488" s="7">
        <f t="shared" si="66"/>
        <v>0.0003116029749924073</v>
      </c>
      <c r="L488" s="30">
        <f t="shared" si="67"/>
        <v>47330.13127636436</v>
      </c>
      <c r="M488" s="10">
        <f t="shared" si="68"/>
        <v>4892.166707380795</v>
      </c>
      <c r="N488" s="31">
        <f t="shared" si="69"/>
        <v>52222.29798374516</v>
      </c>
    </row>
    <row r="489" spans="1:14" s="4" customFormat="1" ht="12.75">
      <c r="A489" s="25" t="s">
        <v>494</v>
      </c>
      <c r="B489" s="26" t="s">
        <v>514</v>
      </c>
      <c r="C489" s="59">
        <v>60</v>
      </c>
      <c r="D489" s="64">
        <v>175542</v>
      </c>
      <c r="E489" s="27">
        <v>17950</v>
      </c>
      <c r="F489" s="28">
        <f t="shared" si="63"/>
        <v>586.7699164345404</v>
      </c>
      <c r="G489" s="29">
        <f t="shared" si="64"/>
        <v>2.7949490448228507E-05</v>
      </c>
      <c r="H489" s="7">
        <f t="shared" si="65"/>
        <v>9.77949860724234</v>
      </c>
      <c r="I489" s="7">
        <f t="shared" si="70"/>
        <v>-13.230083565459587</v>
      </c>
      <c r="J489" s="7">
        <f t="shared" si="71"/>
        <v>0</v>
      </c>
      <c r="K489" s="7">
        <f t="shared" si="66"/>
        <v>0</v>
      </c>
      <c r="L489" s="30">
        <f t="shared" si="67"/>
        <v>1308.0361529770942</v>
      </c>
      <c r="M489" s="10">
        <f t="shared" si="68"/>
        <v>0</v>
      </c>
      <c r="N489" s="31">
        <f t="shared" si="69"/>
        <v>1308.0361529770942</v>
      </c>
    </row>
    <row r="490" spans="1:14" s="4" customFormat="1" ht="12.75">
      <c r="A490" s="25" t="s">
        <v>487</v>
      </c>
      <c r="B490" s="26" t="s">
        <v>181</v>
      </c>
      <c r="C490" s="59">
        <v>3474</v>
      </c>
      <c r="D490" s="64">
        <v>3002714</v>
      </c>
      <c r="E490" s="27">
        <v>265600</v>
      </c>
      <c r="F490" s="28">
        <f t="shared" si="63"/>
        <v>39274.95646084337</v>
      </c>
      <c r="G490" s="29">
        <f t="shared" si="64"/>
        <v>0.001870775903316769</v>
      </c>
      <c r="H490" s="7">
        <f t="shared" si="65"/>
        <v>11.305399096385543</v>
      </c>
      <c r="I490" s="7">
        <f t="shared" si="70"/>
        <v>4534.956460843375</v>
      </c>
      <c r="J490" s="7">
        <f t="shared" si="71"/>
        <v>4534.956460843375</v>
      </c>
      <c r="K490" s="7">
        <f t="shared" si="66"/>
        <v>0.0005740248477134748</v>
      </c>
      <c r="L490" s="30">
        <f t="shared" si="67"/>
        <v>87552.31227522479</v>
      </c>
      <c r="M490" s="10">
        <f t="shared" si="68"/>
        <v>9012.190109101555</v>
      </c>
      <c r="N490" s="31">
        <f t="shared" si="69"/>
        <v>96564.50238432635</v>
      </c>
    </row>
    <row r="491" spans="1:14" s="4" customFormat="1" ht="12.75">
      <c r="A491" s="25" t="s">
        <v>490</v>
      </c>
      <c r="B491" s="26" t="s">
        <v>252</v>
      </c>
      <c r="C491" s="59">
        <v>1812</v>
      </c>
      <c r="D491" s="64">
        <v>1382216</v>
      </c>
      <c r="E491" s="27">
        <v>95750</v>
      </c>
      <c r="F491" s="28">
        <f t="shared" si="63"/>
        <v>26157.445347258486</v>
      </c>
      <c r="G491" s="29">
        <f t="shared" si="64"/>
        <v>0.001245952201035889</v>
      </c>
      <c r="H491" s="7">
        <f t="shared" si="65"/>
        <v>14.435676240208878</v>
      </c>
      <c r="I491" s="7">
        <f t="shared" si="70"/>
        <v>8037.445347258486</v>
      </c>
      <c r="J491" s="7">
        <f t="shared" si="71"/>
        <v>8037.445347258486</v>
      </c>
      <c r="K491" s="7">
        <f t="shared" si="66"/>
        <v>0.0010173622131330038</v>
      </c>
      <c r="L491" s="30">
        <f t="shared" si="67"/>
        <v>58310.5630084796</v>
      </c>
      <c r="M491" s="10">
        <f t="shared" si="68"/>
        <v>15972.58674618816</v>
      </c>
      <c r="N491" s="31">
        <f t="shared" si="69"/>
        <v>74283.14975466776</v>
      </c>
    </row>
    <row r="492" spans="1:14" s="4" customFormat="1" ht="12.75">
      <c r="A492" s="25" t="s">
        <v>484</v>
      </c>
      <c r="B492" s="26" t="s">
        <v>97</v>
      </c>
      <c r="C492" s="59">
        <v>17494</v>
      </c>
      <c r="D492" s="64">
        <v>30325154</v>
      </c>
      <c r="E492" s="27">
        <v>1838750</v>
      </c>
      <c r="F492" s="28">
        <f t="shared" si="63"/>
        <v>288515.70038123726</v>
      </c>
      <c r="G492" s="29">
        <f t="shared" si="64"/>
        <v>0.01374280886956301</v>
      </c>
      <c r="H492" s="7">
        <f t="shared" si="65"/>
        <v>16.49226594153637</v>
      </c>
      <c r="I492" s="7">
        <f t="shared" si="70"/>
        <v>113575.70038123726</v>
      </c>
      <c r="J492" s="7">
        <f t="shared" si="71"/>
        <v>113575.70038123726</v>
      </c>
      <c r="K492" s="7">
        <f t="shared" si="66"/>
        <v>0.014376163184412684</v>
      </c>
      <c r="L492" s="30">
        <f t="shared" si="67"/>
        <v>643163.4550955489</v>
      </c>
      <c r="M492" s="10">
        <f t="shared" si="68"/>
        <v>225705.76199527914</v>
      </c>
      <c r="N492" s="31">
        <f t="shared" si="69"/>
        <v>868869.217090828</v>
      </c>
    </row>
    <row r="493" spans="1:14" s="4" customFormat="1" ht="12.75">
      <c r="A493" s="9" t="s">
        <v>483</v>
      </c>
      <c r="B493" s="26" t="s">
        <v>70</v>
      </c>
      <c r="C493" s="8">
        <v>549</v>
      </c>
      <c r="D493" s="64">
        <v>480320</v>
      </c>
      <c r="E493" s="27">
        <v>28900</v>
      </c>
      <c r="F493" s="28">
        <f t="shared" si="63"/>
        <v>9124.417993079585</v>
      </c>
      <c r="G493" s="29">
        <f t="shared" si="64"/>
        <v>0.0004346215209751169</v>
      </c>
      <c r="H493" s="7">
        <f t="shared" si="65"/>
        <v>16.620069204152248</v>
      </c>
      <c r="I493" s="7">
        <f t="shared" si="70"/>
        <v>3634.417993079584</v>
      </c>
      <c r="J493" s="7">
        <f t="shared" si="71"/>
        <v>3634.417993079584</v>
      </c>
      <c r="K493" s="7">
        <f t="shared" si="66"/>
        <v>0.00046003666253868243</v>
      </c>
      <c r="L493" s="30">
        <f t="shared" si="67"/>
        <v>20340.28718163547</v>
      </c>
      <c r="M493" s="10">
        <f t="shared" si="68"/>
        <v>7222.575601857314</v>
      </c>
      <c r="N493" s="31">
        <f t="shared" si="69"/>
        <v>27562.862783492783</v>
      </c>
    </row>
    <row r="494" spans="1:14" s="4" customFormat="1" ht="12.75">
      <c r="A494" s="9" t="s">
        <v>483</v>
      </c>
      <c r="B494" s="26" t="s">
        <v>71</v>
      </c>
      <c r="C494" s="8">
        <v>62</v>
      </c>
      <c r="D494" s="64">
        <v>167084</v>
      </c>
      <c r="E494" s="27">
        <v>17900</v>
      </c>
      <c r="F494" s="28">
        <f t="shared" si="63"/>
        <v>578.7267039106146</v>
      </c>
      <c r="G494" s="29">
        <f t="shared" si="64"/>
        <v>2.7566369764440665E-05</v>
      </c>
      <c r="H494" s="7">
        <f t="shared" si="65"/>
        <v>9.334301675977654</v>
      </c>
      <c r="I494" s="7">
        <f t="shared" si="70"/>
        <v>-41.27329608938544</v>
      </c>
      <c r="J494" s="7">
        <f t="shared" si="71"/>
        <v>0</v>
      </c>
      <c r="K494" s="7">
        <f t="shared" si="66"/>
        <v>0</v>
      </c>
      <c r="L494" s="30">
        <f t="shared" si="67"/>
        <v>1290.1061049758232</v>
      </c>
      <c r="M494" s="10">
        <f t="shared" si="68"/>
        <v>0</v>
      </c>
      <c r="N494" s="31">
        <f t="shared" si="69"/>
        <v>1290.1061049758232</v>
      </c>
    </row>
    <row r="495" spans="1:14" s="4" customFormat="1" ht="12.75">
      <c r="A495" s="9" t="s">
        <v>483</v>
      </c>
      <c r="B495" s="26" t="s">
        <v>72</v>
      </c>
      <c r="C495" s="8">
        <v>228</v>
      </c>
      <c r="D495" s="64">
        <v>565524</v>
      </c>
      <c r="E495" s="27">
        <v>42250</v>
      </c>
      <c r="F495" s="28">
        <f t="shared" si="63"/>
        <v>3051.821822485207</v>
      </c>
      <c r="G495" s="29">
        <f t="shared" si="64"/>
        <v>0.00014536679964021514</v>
      </c>
      <c r="H495" s="7">
        <f t="shared" si="65"/>
        <v>13.385183431952663</v>
      </c>
      <c r="I495" s="7">
        <f t="shared" si="70"/>
        <v>771.8218224852072</v>
      </c>
      <c r="J495" s="7">
        <f t="shared" si="71"/>
        <v>771.8218224852072</v>
      </c>
      <c r="K495" s="7">
        <f t="shared" si="66"/>
        <v>9.769551437581251E-05</v>
      </c>
      <c r="L495" s="30">
        <f t="shared" si="67"/>
        <v>6803.1662231620685</v>
      </c>
      <c r="M495" s="10">
        <f t="shared" si="68"/>
        <v>1533.8195757002563</v>
      </c>
      <c r="N495" s="31">
        <f t="shared" si="69"/>
        <v>8336.985798862324</v>
      </c>
    </row>
    <row r="496" spans="1:14" s="4" customFormat="1" ht="12.75">
      <c r="A496" s="25" t="s">
        <v>489</v>
      </c>
      <c r="B496" s="26" t="s">
        <v>515</v>
      </c>
      <c r="C496" s="59">
        <v>718</v>
      </c>
      <c r="D496" s="64">
        <v>2060924</v>
      </c>
      <c r="E496" s="27">
        <v>213800</v>
      </c>
      <c r="F496" s="28">
        <f t="shared" si="63"/>
        <v>6921.157305893358</v>
      </c>
      <c r="G496" s="29">
        <f t="shared" si="64"/>
        <v>0.0003296740589347063</v>
      </c>
      <c r="H496" s="7">
        <f t="shared" si="65"/>
        <v>9.639494855004678</v>
      </c>
      <c r="I496" s="7">
        <f t="shared" si="70"/>
        <v>-258.8426941066414</v>
      </c>
      <c r="J496" s="7">
        <f t="shared" si="71"/>
        <v>0</v>
      </c>
      <c r="K496" s="7">
        <f t="shared" si="66"/>
        <v>0</v>
      </c>
      <c r="L496" s="30">
        <f t="shared" si="67"/>
        <v>15428.745958144254</v>
      </c>
      <c r="M496" s="10">
        <f t="shared" si="68"/>
        <v>0</v>
      </c>
      <c r="N496" s="31">
        <f t="shared" si="69"/>
        <v>15428.745958144254</v>
      </c>
    </row>
    <row r="497" spans="1:14" s="4" customFormat="1" ht="12.75">
      <c r="A497" s="25" t="s">
        <v>489</v>
      </c>
      <c r="B497" s="26" t="s">
        <v>216</v>
      </c>
      <c r="C497" s="59">
        <v>2300</v>
      </c>
      <c r="D497" s="64">
        <v>2685275</v>
      </c>
      <c r="E497" s="27">
        <v>182550</v>
      </c>
      <c r="F497" s="28">
        <f t="shared" si="63"/>
        <v>33832.552725280744</v>
      </c>
      <c r="G497" s="29">
        <f t="shared" si="64"/>
        <v>0.001611539008305502</v>
      </c>
      <c r="H497" s="7">
        <f t="shared" si="65"/>
        <v>14.709805532730758</v>
      </c>
      <c r="I497" s="7">
        <f t="shared" si="70"/>
        <v>10832.552725280744</v>
      </c>
      <c r="J497" s="7">
        <f t="shared" si="71"/>
        <v>10832.552725280744</v>
      </c>
      <c r="K497" s="7">
        <f t="shared" si="66"/>
        <v>0.0013711607778746047</v>
      </c>
      <c r="L497" s="30">
        <f t="shared" si="67"/>
        <v>75420.02558869749</v>
      </c>
      <c r="M497" s="10">
        <f t="shared" si="68"/>
        <v>21527.224212631296</v>
      </c>
      <c r="N497" s="31">
        <f t="shared" si="69"/>
        <v>96947.24980132878</v>
      </c>
    </row>
    <row r="498" spans="1:14" s="4" customFormat="1" ht="12.75">
      <c r="A498" s="25" t="s">
        <v>496</v>
      </c>
      <c r="B498" s="26" t="s">
        <v>435</v>
      </c>
      <c r="C498" s="59">
        <v>487</v>
      </c>
      <c r="D498" s="64">
        <v>834353</v>
      </c>
      <c r="E498" s="27">
        <v>68050</v>
      </c>
      <c r="F498" s="28">
        <f t="shared" si="63"/>
        <v>5971.049390154299</v>
      </c>
      <c r="G498" s="29">
        <f t="shared" si="64"/>
        <v>0.00028441776447930096</v>
      </c>
      <c r="H498" s="7">
        <f t="shared" si="65"/>
        <v>12.260881704628948</v>
      </c>
      <c r="I498" s="7">
        <f t="shared" si="70"/>
        <v>1101.049390154298</v>
      </c>
      <c r="J498" s="7">
        <f t="shared" si="71"/>
        <v>1101.049390154298</v>
      </c>
      <c r="K498" s="7">
        <f t="shared" si="66"/>
        <v>0.0001393684181900162</v>
      </c>
      <c r="L498" s="30">
        <f t="shared" si="67"/>
        <v>13310.751377631284</v>
      </c>
      <c r="M498" s="10">
        <f t="shared" si="68"/>
        <v>2188.0841655832546</v>
      </c>
      <c r="N498" s="31">
        <f t="shared" si="69"/>
        <v>15498.83554321454</v>
      </c>
    </row>
    <row r="499" spans="1:14" s="4" customFormat="1" ht="12.75">
      <c r="A499" s="25" t="s">
        <v>496</v>
      </c>
      <c r="B499" s="26" t="s">
        <v>436</v>
      </c>
      <c r="C499" s="59">
        <v>220</v>
      </c>
      <c r="D499" s="64">
        <v>205729</v>
      </c>
      <c r="E499" s="27">
        <v>13150</v>
      </c>
      <c r="F499" s="28">
        <f t="shared" si="63"/>
        <v>3441.853992395437</v>
      </c>
      <c r="G499" s="29">
        <f t="shared" si="64"/>
        <v>0.0001639451215720007</v>
      </c>
      <c r="H499" s="7">
        <f t="shared" si="65"/>
        <v>15.644790874524714</v>
      </c>
      <c r="I499" s="7">
        <f t="shared" si="70"/>
        <v>1241.8539923954372</v>
      </c>
      <c r="J499" s="7">
        <f t="shared" si="71"/>
        <v>1241.8539923954372</v>
      </c>
      <c r="K499" s="7">
        <f t="shared" si="66"/>
        <v>0.00015719115608324729</v>
      </c>
      <c r="L499" s="30">
        <f t="shared" si="67"/>
        <v>7672.631689569633</v>
      </c>
      <c r="M499" s="10">
        <f t="shared" si="68"/>
        <v>2467.9011505069825</v>
      </c>
      <c r="N499" s="31">
        <f t="shared" si="69"/>
        <v>10140.532840076616</v>
      </c>
    </row>
    <row r="500" spans="1:14" s="4" customFormat="1" ht="12.75">
      <c r="A500" s="25" t="s">
        <v>492</v>
      </c>
      <c r="B500" s="26" t="s">
        <v>329</v>
      </c>
      <c r="C500" s="59">
        <v>150</v>
      </c>
      <c r="D500" s="64">
        <v>457672</v>
      </c>
      <c r="E500" s="27">
        <v>55650</v>
      </c>
      <c r="F500" s="28">
        <f t="shared" si="63"/>
        <v>1233.6172506738544</v>
      </c>
      <c r="G500" s="29">
        <f t="shared" si="64"/>
        <v>5.8760636151879566E-05</v>
      </c>
      <c r="H500" s="7">
        <f t="shared" si="65"/>
        <v>8.224115004492363</v>
      </c>
      <c r="I500" s="7">
        <f t="shared" si="70"/>
        <v>-266.38274932614553</v>
      </c>
      <c r="J500" s="7">
        <f t="shared" si="71"/>
        <v>0</v>
      </c>
      <c r="K500" s="7">
        <f t="shared" si="66"/>
        <v>0</v>
      </c>
      <c r="L500" s="30">
        <f t="shared" si="67"/>
        <v>2749.997771907964</v>
      </c>
      <c r="M500" s="10">
        <f t="shared" si="68"/>
        <v>0</v>
      </c>
      <c r="N500" s="31">
        <f t="shared" si="69"/>
        <v>2749.997771907964</v>
      </c>
    </row>
    <row r="501" spans="1:14" s="4" customFormat="1" ht="12.75">
      <c r="A501" s="25" t="s">
        <v>485</v>
      </c>
      <c r="B501" s="26" t="s">
        <v>118</v>
      </c>
      <c r="C501" s="60">
        <v>4116</v>
      </c>
      <c r="D501" s="64">
        <v>4543042</v>
      </c>
      <c r="E501" s="27">
        <v>272700</v>
      </c>
      <c r="F501" s="28">
        <f t="shared" si="63"/>
        <v>68570.44690869086</v>
      </c>
      <c r="G501" s="29">
        <f t="shared" si="64"/>
        <v>0.0032662019596211176</v>
      </c>
      <c r="H501" s="7">
        <f t="shared" si="65"/>
        <v>16.6594866153282</v>
      </c>
      <c r="I501" s="7">
        <f t="shared" si="70"/>
        <v>27410.446908690865</v>
      </c>
      <c r="J501" s="7">
        <f t="shared" si="71"/>
        <v>27410.446908690865</v>
      </c>
      <c r="K501" s="7">
        <f t="shared" si="66"/>
        <v>0.0034695542831283165</v>
      </c>
      <c r="L501" s="30">
        <f t="shared" si="67"/>
        <v>152858.25171026832</v>
      </c>
      <c r="M501" s="10">
        <f t="shared" si="68"/>
        <v>54472.00224511457</v>
      </c>
      <c r="N501" s="31">
        <f t="shared" si="69"/>
        <v>207330.25395538288</v>
      </c>
    </row>
    <row r="502" spans="1:14" s="4" customFormat="1" ht="12.75">
      <c r="A502" s="25" t="s">
        <v>484</v>
      </c>
      <c r="B502" s="26" t="s">
        <v>98</v>
      </c>
      <c r="C502" s="59">
        <v>17001</v>
      </c>
      <c r="D502" s="64">
        <v>24999624</v>
      </c>
      <c r="E502" s="27">
        <v>1788800</v>
      </c>
      <c r="F502" s="28">
        <f t="shared" si="63"/>
        <v>237599.84773255815</v>
      </c>
      <c r="G502" s="29">
        <f t="shared" si="64"/>
        <v>0.011317544558272398</v>
      </c>
      <c r="H502" s="7">
        <f t="shared" si="65"/>
        <v>13.97563953488372</v>
      </c>
      <c r="I502" s="7">
        <f t="shared" si="70"/>
        <v>67589.84773255813</v>
      </c>
      <c r="J502" s="7">
        <f t="shared" si="71"/>
        <v>67589.84773255813</v>
      </c>
      <c r="K502" s="7">
        <f t="shared" si="66"/>
        <v>0.008555374761953779</v>
      </c>
      <c r="L502" s="30">
        <f t="shared" si="67"/>
        <v>529661.0853271482</v>
      </c>
      <c r="M502" s="10">
        <f t="shared" si="68"/>
        <v>134319.38376267432</v>
      </c>
      <c r="N502" s="31">
        <f t="shared" si="69"/>
        <v>663980.4690898225</v>
      </c>
    </row>
    <row r="503" spans="1:14" s="4" customFormat="1" ht="12.75">
      <c r="A503" s="25" t="s">
        <v>487</v>
      </c>
      <c r="B503" s="26" t="s">
        <v>182</v>
      </c>
      <c r="C503" s="59">
        <v>2575</v>
      </c>
      <c r="D503" s="64">
        <v>2819149</v>
      </c>
      <c r="E503" s="27">
        <v>208400</v>
      </c>
      <c r="F503" s="28">
        <f t="shared" si="63"/>
        <v>34833.53490882918</v>
      </c>
      <c r="G503" s="29">
        <f t="shared" si="64"/>
        <v>0.0016592185862701213</v>
      </c>
      <c r="H503" s="7">
        <f t="shared" si="65"/>
        <v>13.527586372360844</v>
      </c>
      <c r="I503" s="7">
        <f t="shared" si="70"/>
        <v>9083.534908829173</v>
      </c>
      <c r="J503" s="7">
        <f t="shared" si="71"/>
        <v>9083.534908829173</v>
      </c>
      <c r="K503" s="7">
        <f t="shared" si="66"/>
        <v>0.0011497739366986136</v>
      </c>
      <c r="L503" s="30">
        <f t="shared" si="67"/>
        <v>77651.42983744167</v>
      </c>
      <c r="M503" s="10">
        <f t="shared" si="68"/>
        <v>18051.450806168235</v>
      </c>
      <c r="N503" s="31">
        <f t="shared" si="69"/>
        <v>95702.88064360991</v>
      </c>
    </row>
    <row r="504" spans="1:14" s="4" customFormat="1" ht="12.75">
      <c r="A504" s="25" t="s">
        <v>491</v>
      </c>
      <c r="B504" s="26" t="s">
        <v>308</v>
      </c>
      <c r="C504" s="59">
        <v>407</v>
      </c>
      <c r="D504" s="64">
        <v>332082</v>
      </c>
      <c r="E504" s="27">
        <v>21400</v>
      </c>
      <c r="F504" s="28">
        <f t="shared" si="63"/>
        <v>6315.765140186916</v>
      </c>
      <c r="G504" s="29">
        <f t="shared" si="64"/>
        <v>0.0003008375387264788</v>
      </c>
      <c r="H504" s="7">
        <f t="shared" si="65"/>
        <v>15.517850467289719</v>
      </c>
      <c r="I504" s="7">
        <f t="shared" si="70"/>
        <v>2245.7651401869157</v>
      </c>
      <c r="J504" s="7">
        <f t="shared" si="71"/>
        <v>2245.7651401869157</v>
      </c>
      <c r="K504" s="7">
        <f t="shared" si="66"/>
        <v>0.0002842640284921906</v>
      </c>
      <c r="L504" s="30">
        <f t="shared" si="67"/>
        <v>14079.196812399208</v>
      </c>
      <c r="M504" s="10">
        <f t="shared" si="68"/>
        <v>4462.945247327392</v>
      </c>
      <c r="N504" s="31">
        <f t="shared" si="69"/>
        <v>18542.1420597266</v>
      </c>
    </row>
    <row r="505" spans="1:14" s="4" customFormat="1" ht="12.75">
      <c r="A505" s="25" t="s">
        <v>487</v>
      </c>
      <c r="B505" s="26" t="s">
        <v>183</v>
      </c>
      <c r="C505" s="59">
        <v>7794</v>
      </c>
      <c r="D505" s="64">
        <v>8953313</v>
      </c>
      <c r="E505" s="27">
        <v>577600</v>
      </c>
      <c r="F505" s="28">
        <f t="shared" si="63"/>
        <v>120813.92230263157</v>
      </c>
      <c r="G505" s="29">
        <f t="shared" si="64"/>
        <v>0.005754704651405085</v>
      </c>
      <c r="H505" s="7">
        <f t="shared" si="65"/>
        <v>15.500888157894737</v>
      </c>
      <c r="I505" s="7">
        <f t="shared" si="70"/>
        <v>42873.92230263158</v>
      </c>
      <c r="J505" s="7">
        <f t="shared" si="71"/>
        <v>42873.92230263158</v>
      </c>
      <c r="K505" s="7">
        <f t="shared" si="66"/>
        <v>0.005426887100933831</v>
      </c>
      <c r="L505" s="30">
        <f t="shared" si="67"/>
        <v>269320.177685758</v>
      </c>
      <c r="M505" s="10">
        <f t="shared" si="68"/>
        <v>85202.12748466115</v>
      </c>
      <c r="N505" s="31">
        <f t="shared" si="69"/>
        <v>354522.30517041916</v>
      </c>
    </row>
    <row r="506" spans="1:14" s="4" customFormat="1" ht="12.75">
      <c r="A506" s="25" t="s">
        <v>486</v>
      </c>
      <c r="B506" s="26" t="s">
        <v>155</v>
      </c>
      <c r="C506" s="59">
        <v>516</v>
      </c>
      <c r="D506" s="64">
        <v>1339009</v>
      </c>
      <c r="E506" s="27">
        <v>186150</v>
      </c>
      <c r="F506" s="28">
        <f t="shared" si="63"/>
        <v>3711.676841257051</v>
      </c>
      <c r="G506" s="29">
        <f t="shared" si="64"/>
        <v>0.0001767975376992559</v>
      </c>
      <c r="H506" s="7">
        <f t="shared" si="65"/>
        <v>7.19317217297878</v>
      </c>
      <c r="I506" s="7">
        <f t="shared" si="70"/>
        <v>-1448.3231587429493</v>
      </c>
      <c r="J506" s="7">
        <f t="shared" si="71"/>
        <v>0</v>
      </c>
      <c r="K506" s="7">
        <f t="shared" si="66"/>
        <v>0</v>
      </c>
      <c r="L506" s="30">
        <f t="shared" si="67"/>
        <v>8274.124764325177</v>
      </c>
      <c r="M506" s="10">
        <f t="shared" si="68"/>
        <v>0</v>
      </c>
      <c r="N506" s="31">
        <f t="shared" si="69"/>
        <v>8274.124764325177</v>
      </c>
    </row>
    <row r="507" spans="1:14" s="4" customFormat="1" ht="12.75">
      <c r="A507" s="25" t="s">
        <v>495</v>
      </c>
      <c r="B507" s="26" t="s">
        <v>396</v>
      </c>
      <c r="C507" s="59">
        <v>3757</v>
      </c>
      <c r="D507" s="64">
        <v>3400284</v>
      </c>
      <c r="E507" s="27">
        <v>254050</v>
      </c>
      <c r="F507" s="28">
        <f t="shared" si="63"/>
        <v>50284.853328085024</v>
      </c>
      <c r="G507" s="29">
        <f t="shared" si="64"/>
        <v>0.002395208050753354</v>
      </c>
      <c r="H507" s="7">
        <f t="shared" si="65"/>
        <v>13.38431017516237</v>
      </c>
      <c r="I507" s="7">
        <f t="shared" si="70"/>
        <v>12714.85332808502</v>
      </c>
      <c r="J507" s="7">
        <f t="shared" si="71"/>
        <v>12714.85332808502</v>
      </c>
      <c r="K507" s="7">
        <f t="shared" si="66"/>
        <v>0.0016094182619772782</v>
      </c>
      <c r="L507" s="30">
        <f t="shared" si="67"/>
        <v>112095.73677525697</v>
      </c>
      <c r="M507" s="10">
        <f t="shared" si="68"/>
        <v>25267.86671304327</v>
      </c>
      <c r="N507" s="31">
        <f t="shared" si="69"/>
        <v>137363.60348830023</v>
      </c>
    </row>
    <row r="508" spans="1:14" s="4" customFormat="1" ht="12.75">
      <c r="A508" s="9" t="s">
        <v>483</v>
      </c>
      <c r="B508" s="26" t="s">
        <v>73</v>
      </c>
      <c r="C508" s="8">
        <v>224</v>
      </c>
      <c r="D508" s="64">
        <v>416934</v>
      </c>
      <c r="E508" s="27">
        <v>35600</v>
      </c>
      <c r="F508" s="28">
        <f t="shared" si="63"/>
        <v>2623.4049438202246</v>
      </c>
      <c r="G508" s="29">
        <f t="shared" si="64"/>
        <v>0.00012496010679054412</v>
      </c>
      <c r="H508" s="7">
        <f t="shared" si="65"/>
        <v>11.711629213483146</v>
      </c>
      <c r="I508" s="7">
        <f t="shared" si="70"/>
        <v>383.40494382022473</v>
      </c>
      <c r="J508" s="7">
        <f t="shared" si="71"/>
        <v>383.40494382022473</v>
      </c>
      <c r="K508" s="7">
        <f t="shared" si="66"/>
        <v>4.853055732492489E-05</v>
      </c>
      <c r="L508" s="30">
        <f t="shared" si="67"/>
        <v>5848.132997797465</v>
      </c>
      <c r="M508" s="10">
        <f t="shared" si="68"/>
        <v>761.9297500013207</v>
      </c>
      <c r="N508" s="31">
        <f t="shared" si="69"/>
        <v>6610.0627477987855</v>
      </c>
    </row>
    <row r="509" spans="1:14" s="4" customFormat="1" ht="12.75">
      <c r="A509" s="25" t="s">
        <v>487</v>
      </c>
      <c r="B509" s="26" t="s">
        <v>184</v>
      </c>
      <c r="C509" s="59">
        <v>6092</v>
      </c>
      <c r="D509" s="64">
        <v>8446324</v>
      </c>
      <c r="E509" s="27">
        <v>606750</v>
      </c>
      <c r="F509" s="28">
        <f t="shared" si="63"/>
        <v>84804.29469798105</v>
      </c>
      <c r="G509" s="29">
        <f t="shared" si="64"/>
        <v>0.004039465484243855</v>
      </c>
      <c r="H509" s="7">
        <f t="shared" si="65"/>
        <v>13.920599917593737</v>
      </c>
      <c r="I509" s="7">
        <f t="shared" si="70"/>
        <v>23884.294697981048</v>
      </c>
      <c r="J509" s="7">
        <f t="shared" si="71"/>
        <v>23884.294697981048</v>
      </c>
      <c r="K509" s="7">
        <f t="shared" si="66"/>
        <v>0.003023221665992052</v>
      </c>
      <c r="L509" s="30">
        <f t="shared" si="67"/>
        <v>189046.9846626124</v>
      </c>
      <c r="M509" s="10">
        <f t="shared" si="68"/>
        <v>47464.580156075215</v>
      </c>
      <c r="N509" s="31">
        <f t="shared" si="69"/>
        <v>236511.56481868762</v>
      </c>
    </row>
    <row r="510" spans="1:14" s="4" customFormat="1" ht="12.75">
      <c r="A510" s="25" t="s">
        <v>489</v>
      </c>
      <c r="B510" s="26" t="s">
        <v>217</v>
      </c>
      <c r="C510" s="59">
        <v>3732</v>
      </c>
      <c r="D510" s="64">
        <v>7171426.975</v>
      </c>
      <c r="E510" s="27">
        <v>424900</v>
      </c>
      <c r="F510" s="28">
        <f t="shared" si="63"/>
        <v>62988.38661026123</v>
      </c>
      <c r="G510" s="29">
        <f t="shared" si="64"/>
        <v>0.003000312832345453</v>
      </c>
      <c r="H510" s="7">
        <f t="shared" si="65"/>
        <v>16.87791709814074</v>
      </c>
      <c r="I510" s="7">
        <f t="shared" si="70"/>
        <v>25668.386610261234</v>
      </c>
      <c r="J510" s="7">
        <f t="shared" si="71"/>
        <v>25668.386610261234</v>
      </c>
      <c r="K510" s="7">
        <f t="shared" si="66"/>
        <v>0.0032490481093319333</v>
      </c>
      <c r="L510" s="30">
        <f t="shared" si="67"/>
        <v>140414.6405537672</v>
      </c>
      <c r="M510" s="10">
        <f t="shared" si="68"/>
        <v>51010.05531651135</v>
      </c>
      <c r="N510" s="31">
        <f t="shared" si="69"/>
        <v>191424.69587027858</v>
      </c>
    </row>
    <row r="511" spans="1:14" s="4" customFormat="1" ht="12.75">
      <c r="A511" s="9" t="s">
        <v>483</v>
      </c>
      <c r="B511" s="26" t="s">
        <v>74</v>
      </c>
      <c r="C511" s="8">
        <v>1213</v>
      </c>
      <c r="D511" s="64">
        <v>894303</v>
      </c>
      <c r="E511" s="27">
        <v>58200</v>
      </c>
      <c r="F511" s="28">
        <f t="shared" si="63"/>
        <v>18638.995515463917</v>
      </c>
      <c r="G511" s="29">
        <f t="shared" si="64"/>
        <v>0.0008878274303657992</v>
      </c>
      <c r="H511" s="7">
        <f t="shared" si="65"/>
        <v>15.366030927835052</v>
      </c>
      <c r="I511" s="7">
        <f t="shared" si="70"/>
        <v>6508.995515463917</v>
      </c>
      <c r="J511" s="7">
        <f t="shared" si="71"/>
        <v>6508.995515463917</v>
      </c>
      <c r="K511" s="7">
        <f t="shared" si="66"/>
        <v>0.0008238943839467456</v>
      </c>
      <c r="L511" s="30">
        <f t="shared" si="67"/>
        <v>41550.323741119406</v>
      </c>
      <c r="M511" s="10">
        <f t="shared" si="68"/>
        <v>12935.141827963906</v>
      </c>
      <c r="N511" s="31">
        <f t="shared" si="69"/>
        <v>54485.46556908331</v>
      </c>
    </row>
    <row r="512" spans="1:14" s="4" customFormat="1" ht="12.75">
      <c r="A512" s="25" t="s">
        <v>490</v>
      </c>
      <c r="B512" s="26" t="s">
        <v>253</v>
      </c>
      <c r="C512" s="59">
        <v>1277</v>
      </c>
      <c r="D512" s="64">
        <v>2097945</v>
      </c>
      <c r="E512" s="27">
        <v>197800</v>
      </c>
      <c r="F512" s="28">
        <f t="shared" si="63"/>
        <v>13544.366860465116</v>
      </c>
      <c r="G512" s="29">
        <f t="shared" si="64"/>
        <v>0.0006451560340621248</v>
      </c>
      <c r="H512" s="7">
        <f t="shared" si="65"/>
        <v>10.606395348837209</v>
      </c>
      <c r="I512" s="7">
        <f t="shared" si="70"/>
        <v>774.3668604651158</v>
      </c>
      <c r="J512" s="7">
        <f t="shared" si="71"/>
        <v>774.3668604651158</v>
      </c>
      <c r="K512" s="7">
        <f t="shared" si="66"/>
        <v>9.801765970431921E-05</v>
      </c>
      <c r="L512" s="30">
        <f t="shared" si="67"/>
        <v>30193.30239410744</v>
      </c>
      <c r="M512" s="10">
        <f t="shared" si="68"/>
        <v>1538.8772573578117</v>
      </c>
      <c r="N512" s="31">
        <f t="shared" si="69"/>
        <v>31732.179651465252</v>
      </c>
    </row>
    <row r="513" spans="1:14" s="4" customFormat="1" ht="12.75">
      <c r="A513" s="25" t="s">
        <v>491</v>
      </c>
      <c r="B513" s="26" t="s">
        <v>309</v>
      </c>
      <c r="C513" s="59">
        <v>248</v>
      </c>
      <c r="D513" s="64">
        <v>270216</v>
      </c>
      <c r="E513" s="27">
        <v>17500</v>
      </c>
      <c r="F513" s="28">
        <f t="shared" si="63"/>
        <v>3829.346742857143</v>
      </c>
      <c r="G513" s="29">
        <f t="shared" si="64"/>
        <v>0.0001824024838607769</v>
      </c>
      <c r="H513" s="7">
        <f t="shared" si="65"/>
        <v>15.440914285714285</v>
      </c>
      <c r="I513" s="7">
        <f t="shared" si="70"/>
        <v>1349.3467428571428</v>
      </c>
      <c r="J513" s="7">
        <f t="shared" si="71"/>
        <v>1349.3467428571428</v>
      </c>
      <c r="K513" s="7">
        <f t="shared" si="66"/>
        <v>0.00017079735280130972</v>
      </c>
      <c r="L513" s="30">
        <f t="shared" si="67"/>
        <v>8536.436244684359</v>
      </c>
      <c r="M513" s="10">
        <f t="shared" si="68"/>
        <v>2681.5184389805627</v>
      </c>
      <c r="N513" s="31">
        <f t="shared" si="69"/>
        <v>11217.95468366492</v>
      </c>
    </row>
    <row r="514" spans="1:14" s="4" customFormat="1" ht="12.75">
      <c r="A514" s="25" t="s">
        <v>493</v>
      </c>
      <c r="B514" s="26" t="s">
        <v>339</v>
      </c>
      <c r="C514" s="59">
        <v>3072</v>
      </c>
      <c r="D514" s="64">
        <v>4646575</v>
      </c>
      <c r="E514" s="27">
        <v>363550</v>
      </c>
      <c r="F514" s="28">
        <f t="shared" si="63"/>
        <v>39263.59070279192</v>
      </c>
      <c r="G514" s="29">
        <f t="shared" si="64"/>
        <v>0.0018702345205069168</v>
      </c>
      <c r="H514" s="7">
        <f t="shared" si="65"/>
        <v>12.781116765231742</v>
      </c>
      <c r="I514" s="7">
        <f t="shared" si="70"/>
        <v>8543.590702791911</v>
      </c>
      <c r="J514" s="7">
        <f t="shared" si="71"/>
        <v>8543.590702791911</v>
      </c>
      <c r="K514" s="7">
        <f t="shared" si="66"/>
        <v>0.001081428982712733</v>
      </c>
      <c r="L514" s="30">
        <f t="shared" si="67"/>
        <v>87526.97555972371</v>
      </c>
      <c r="M514" s="10">
        <f t="shared" si="68"/>
        <v>16978.43502858991</v>
      </c>
      <c r="N514" s="31">
        <f t="shared" si="69"/>
        <v>104505.41058831362</v>
      </c>
    </row>
    <row r="515" spans="1:14" s="4" customFormat="1" ht="12.75">
      <c r="A515" s="25" t="s">
        <v>484</v>
      </c>
      <c r="B515" s="26" t="s">
        <v>99</v>
      </c>
      <c r="C515" s="59">
        <v>8349</v>
      </c>
      <c r="D515" s="64">
        <v>26585819</v>
      </c>
      <c r="E515" s="27">
        <v>1438950</v>
      </c>
      <c r="F515" s="28">
        <f t="shared" si="63"/>
        <v>154254.8405649953</v>
      </c>
      <c r="G515" s="29">
        <f t="shared" si="64"/>
        <v>0.0073475890160863725</v>
      </c>
      <c r="H515" s="7">
        <f t="shared" si="65"/>
        <v>18.475846276799054</v>
      </c>
      <c r="I515" s="7">
        <f t="shared" si="70"/>
        <v>70764.8405649953</v>
      </c>
      <c r="J515" s="7">
        <f t="shared" si="71"/>
        <v>70764.8405649953</v>
      </c>
      <c r="K515" s="7">
        <f t="shared" si="66"/>
        <v>0.00895725839476647</v>
      </c>
      <c r="L515" s="30">
        <f t="shared" si="67"/>
        <v>343867.1659528422</v>
      </c>
      <c r="M515" s="10">
        <f t="shared" si="68"/>
        <v>140628.95679783358</v>
      </c>
      <c r="N515" s="31">
        <f t="shared" si="69"/>
        <v>484496.1227506758</v>
      </c>
    </row>
    <row r="516" spans="1:14" s="4" customFormat="1" ht="12.75">
      <c r="A516" s="25" t="s">
        <v>497</v>
      </c>
      <c r="B516" s="26" t="s">
        <v>464</v>
      </c>
      <c r="C516" s="59">
        <v>12529</v>
      </c>
      <c r="D516" s="64">
        <v>40058014</v>
      </c>
      <c r="E516" s="27">
        <v>3967100</v>
      </c>
      <c r="F516" s="28">
        <f t="shared" si="63"/>
        <v>126512.27783670691</v>
      </c>
      <c r="G516" s="29">
        <f t="shared" si="64"/>
        <v>0.0060261332456622956</v>
      </c>
      <c r="H516" s="7">
        <f t="shared" si="65"/>
        <v>10.09755589725492</v>
      </c>
      <c r="I516" s="7">
        <f t="shared" si="70"/>
        <v>1222.2778367069036</v>
      </c>
      <c r="J516" s="7">
        <f t="shared" si="71"/>
        <v>1222.2778367069036</v>
      </c>
      <c r="K516" s="7">
        <f>J516/$J$517</f>
        <v>0.00015471324920917864</v>
      </c>
      <c r="L516" s="30">
        <f t="shared" si="67"/>
        <v>282023.03589699545</v>
      </c>
      <c r="M516" s="10">
        <f t="shared" si="68"/>
        <v>2428.998012584105</v>
      </c>
      <c r="N516" s="31">
        <f t="shared" si="69"/>
        <v>284452.03390957956</v>
      </c>
    </row>
    <row r="517" spans="1:14" s="37" customFormat="1" ht="13.5" thickBot="1">
      <c r="A517" s="34" t="s">
        <v>469</v>
      </c>
      <c r="C517" s="11">
        <f>SUM(C24:C516)</f>
        <v>1328361</v>
      </c>
      <c r="D517" s="11">
        <f>SUM(D24:D516)</f>
        <v>2223696069.01311</v>
      </c>
      <c r="E517" s="11">
        <f>SUM(E24:E516)</f>
        <v>159770050</v>
      </c>
      <c r="F517" s="35">
        <f>SUM(F24:F516)</f>
        <v>20993939.67562407</v>
      </c>
      <c r="G517" s="35">
        <f>SUM(G24:G516)</f>
        <v>0.9999999999999998</v>
      </c>
      <c r="H517" s="12"/>
      <c r="I517" s="12"/>
      <c r="J517" s="12">
        <f>SUM(J24:J516)</f>
        <v>7900279.019118356</v>
      </c>
      <c r="K517" s="12">
        <f>SUM(K24:K516)</f>
        <v>0.9999999999999999</v>
      </c>
      <c r="L517" s="57">
        <f>SUM(L24:L516)</f>
        <v>46799999.99999998</v>
      </c>
      <c r="M517" s="101">
        <f t="shared" si="68"/>
        <v>15699999.999999998</v>
      </c>
      <c r="N517" s="36">
        <f t="shared" si="69"/>
        <v>62499999.99999998</v>
      </c>
    </row>
    <row r="518" spans="1:14" s="4" customFormat="1" ht="12.75">
      <c r="A518" s="8"/>
      <c r="B518" s="8"/>
      <c r="C518" s="13"/>
      <c r="D518" s="95"/>
      <c r="E518" s="13"/>
      <c r="F518" s="16"/>
      <c r="G518" s="16"/>
      <c r="H518" s="14"/>
      <c r="I518" s="14"/>
      <c r="J518" s="14"/>
      <c r="K518" s="14"/>
      <c r="L518" s="14">
        <f>L517-A13</f>
        <v>0</v>
      </c>
      <c r="M518" s="10">
        <f t="shared" si="68"/>
        <v>0</v>
      </c>
      <c r="N518" s="14">
        <f>N517-L13</f>
        <v>0</v>
      </c>
    </row>
    <row r="519" spans="1:14" s="4" customFormat="1" ht="12.75" customHeight="1">
      <c r="A519" s="8"/>
      <c r="B519" s="15"/>
      <c r="C519" s="15"/>
      <c r="D519" s="42"/>
      <c r="E519" s="15"/>
      <c r="F519" s="17"/>
      <c r="G519" s="17"/>
      <c r="H519" s="38"/>
      <c r="I519" s="39"/>
      <c r="J519" s="39"/>
      <c r="K519" s="39"/>
      <c r="L519" s="16"/>
      <c r="M519" s="16"/>
      <c r="N519" s="16"/>
    </row>
  </sheetData>
  <sheetProtection/>
  <mergeCells count="1">
    <mergeCell ref="L22:N22"/>
  </mergeCells>
  <conditionalFormatting sqref="A24:A26 A28:A40 A109:A517 B24:C516 C517 E24:H516 F517:H517 L24:IV517">
    <cfRule type="expression" priority="10" dxfId="0" stopIfTrue="1">
      <formula>MOD(ROW(),2)=1</formula>
    </cfRule>
  </conditionalFormatting>
  <conditionalFormatting sqref="A41:A108">
    <cfRule type="expression" priority="9" dxfId="0" stopIfTrue="1">
      <formula>MOD(ROW(),2)=1</formula>
    </cfRule>
  </conditionalFormatting>
  <conditionalFormatting sqref="D24:D516">
    <cfRule type="expression" priority="8" dxfId="0" stopIfTrue="1">
      <formula>MOD(ROW(),2)=1</formula>
    </cfRule>
  </conditionalFormatting>
  <conditionalFormatting sqref="D517:E517">
    <cfRule type="expression" priority="7" dxfId="0" stopIfTrue="1">
      <formula>MOD(ROW(),2)=1</formula>
    </cfRule>
  </conditionalFormatting>
  <conditionalFormatting sqref="I517">
    <cfRule type="expression" priority="5" dxfId="0" stopIfTrue="1">
      <formula>MOD(ROW(),2)=1</formula>
    </cfRule>
  </conditionalFormatting>
  <conditionalFormatting sqref="I24:J516">
    <cfRule type="expression" priority="4" dxfId="0" stopIfTrue="1">
      <formula>MOD(ROW(),2)=1</formula>
    </cfRule>
  </conditionalFormatting>
  <conditionalFormatting sqref="K24:K517">
    <cfRule type="expression" priority="3" dxfId="0" stopIfTrue="1">
      <formula>MOD(ROW(),2)=1</formula>
    </cfRule>
  </conditionalFormatting>
  <conditionalFormatting sqref="J517">
    <cfRule type="expression" priority="2" dxfId="0" stopIfTrue="1">
      <formula>MOD(ROW(),2)=1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Chetkauskas, Jeff</cp:lastModifiedBy>
  <cp:lastPrinted>2015-03-13T19:58:35Z</cp:lastPrinted>
  <dcterms:created xsi:type="dcterms:W3CDTF">2004-06-22T17:59:06Z</dcterms:created>
  <dcterms:modified xsi:type="dcterms:W3CDTF">2015-04-01T20:45:09Z</dcterms:modified>
  <cp:category/>
  <cp:version/>
  <cp:contentType/>
  <cp:contentStatus/>
</cp:coreProperties>
</file>